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90" windowWidth="20655" windowHeight="11445" activeTab="1"/>
  </bookViews>
  <sheets>
    <sheet name="Hinweise" sheetId="5" r:id="rId1"/>
    <sheet name="Berechnungstabelle" sheetId="2" r:id="rId2"/>
  </sheets>
  <definedNames>
    <definedName name="_xlnm.Print_Area" localSheetId="1">Berechnungstabelle!$A$3:$H$273</definedName>
    <definedName name="_xlnm.Print_Area" localSheetId="0">Hinweise!$A$1:$H$28</definedName>
  </definedNames>
  <calcPr calcId="145621"/>
</workbook>
</file>

<file path=xl/calcChain.xml><?xml version="1.0" encoding="utf-8"?>
<calcChain xmlns="http://schemas.openxmlformats.org/spreadsheetml/2006/main">
  <c r="G9" i="2" l="1"/>
  <c r="D9" i="2"/>
  <c r="J27" i="5" l="1"/>
  <c r="G10" i="2" l="1"/>
  <c r="H10" i="2" s="1"/>
  <c r="G91" i="2"/>
  <c r="G254" i="2"/>
  <c r="G228" i="2"/>
  <c r="G238" i="2"/>
  <c r="G210" i="2"/>
  <c r="G194" i="2"/>
  <c r="G181" i="2"/>
  <c r="G165" i="2"/>
  <c r="G150" i="2"/>
  <c r="G137" i="2"/>
  <c r="G126" i="2"/>
  <c r="G100" i="2"/>
  <c r="G115" i="2"/>
  <c r="G70" i="2"/>
  <c r="G54" i="2"/>
  <c r="G38" i="2"/>
  <c r="J47" i="2" l="1"/>
  <c r="G128" i="2" s="1"/>
  <c r="J46" i="2"/>
  <c r="J41" i="2"/>
  <c r="G117" i="2" l="1"/>
  <c r="G230" i="2"/>
  <c r="G240" i="2"/>
  <c r="G102" i="2"/>
  <c r="G256" i="2"/>
  <c r="G252" i="2" s="1"/>
  <c r="G27" i="2" s="1"/>
  <c r="G139" i="2"/>
  <c r="J43" i="2"/>
  <c r="G40" i="2" l="1"/>
  <c r="G56" i="2"/>
  <c r="G226" i="2"/>
  <c r="G25" i="2" s="1"/>
  <c r="G72" i="2"/>
  <c r="G167" i="2"/>
  <c r="G183" i="2"/>
  <c r="G196" i="2"/>
  <c r="G212" i="2"/>
  <c r="G152" i="2"/>
  <c r="G36" i="2" l="1"/>
  <c r="G21" i="2" s="1"/>
  <c r="G148" i="2"/>
  <c r="G23" i="2" s="1"/>
  <c r="G29" i="2" l="1"/>
  <c r="G13" i="2"/>
  <c r="G17" i="2" s="1"/>
</calcChain>
</file>

<file path=xl/sharedStrings.xml><?xml version="1.0" encoding="utf-8"?>
<sst xmlns="http://schemas.openxmlformats.org/spreadsheetml/2006/main" count="518" uniqueCount="214">
  <si>
    <t>stationäre Behandlung</t>
  </si>
  <si>
    <t>tödliche Verletzung</t>
  </si>
  <si>
    <t>Bagatellverletzung</t>
  </si>
  <si>
    <t>selten</t>
  </si>
  <si>
    <t>gelegentlich</t>
  </si>
  <si>
    <t>durchschnittlich</t>
  </si>
  <si>
    <t>erhöht</t>
  </si>
  <si>
    <t>häufig</t>
  </si>
  <si>
    <t>Faktor</t>
  </si>
  <si>
    <t>Wert</t>
  </si>
  <si>
    <t>weniger 10% der Mitarbeiter</t>
  </si>
  <si>
    <t>mehr als 50% der Mitarbeiter</t>
  </si>
  <si>
    <t>betroffene Mitarbeiter</t>
  </si>
  <si>
    <t>10% bis 50% der Mitarbeiter</t>
  </si>
  <si>
    <t>Regelmäßig vorliegende betriebsspezifische Unfall- und Gesundheitsgefahren, Erfordernisse zur menschengerechten Arbeitsgestaltung</t>
  </si>
  <si>
    <t>1.1</t>
  </si>
  <si>
    <t>Besondere Tätigkeiten</t>
  </si>
  <si>
    <t>a)</t>
  </si>
  <si>
    <t>b)</t>
  </si>
  <si>
    <t>c)</t>
  </si>
  <si>
    <t>d)</t>
  </si>
  <si>
    <t>e)</t>
  </si>
  <si>
    <t>f)</t>
  </si>
  <si>
    <t>g)</t>
  </si>
  <si>
    <t>h)</t>
  </si>
  <si>
    <t>i)</t>
  </si>
  <si>
    <t>j)</t>
  </si>
  <si>
    <t>…</t>
  </si>
  <si>
    <t>Beispiele:</t>
  </si>
  <si>
    <t>1.2</t>
  </si>
  <si>
    <t>Arbeitsplätze und Arbeitsstätten, die besondere Risiken aufweisen</t>
  </si>
  <si>
    <t>Vielzahl von unterschiedlichen Quellen bzw. besondere gefahrbringende Bedingungen für spezifische Gefährdungen (z. B. Lärmquellen)</t>
  </si>
  <si>
    <t>Vielzahl von unterschiedlichen Gefahrstoffen</t>
  </si>
  <si>
    <t>Arbeitsplätze, die besondere Schutzmaßnahmen bei Tätigkeiten mit krebserzeugenden, erbgutverändernden und fruchtbarkeitsgefährdenden Gefahrstoffen gemäß Gefahrstoffverordnung erfordern</t>
  </si>
  <si>
    <t>Arbeitsplätze, an denen mit biologischen Arbeitsstoffen der Risikogruppe 4 gemäß Biostoffverordnung umgegangen wird</t>
  </si>
  <si>
    <t>Gefährliche Arbeitsgegenstände (Abmessungen, Gewichte, Oberflächenbeschaffenheit, thermische Zustände, ...) bzw. besondere gefahrbringende Bedingungen im Umgang</t>
  </si>
  <si>
    <t>Arbeiten an hohen Masten, Türmen und an anderen hochgelegenen Arbeitsplätzen</t>
  </si>
  <si>
    <t>Unübersichtliches Werksgelände mit innerbetrieblichem Transport und Verkehr</t>
  </si>
  <si>
    <t>Arbeitsplätze, die besondere Schutzmaßnahmen erfordern</t>
  </si>
  <si>
    <t>Arbeitsplätze mit speziellen Anforderungen an die Funktionsfähigkeit sowie an die Überprüfung der Wirksamkeit von Schutzmaßnahmen 
(Beispiel: Umfangreiche Prüfungen nach BetrSichV – beachte insbes. § 3 Abs. 3, sowie §§ 10 und 14 ff. BetrSichV)</t>
  </si>
  <si>
    <t>...</t>
  </si>
  <si>
    <t>Stunden:</t>
  </si>
  <si>
    <t>1.3</t>
  </si>
  <si>
    <t>Anforderungen aus der Arbeitsorganisation (Arbeitsablauf, Störungshäufigkeiten, Art der Zusammenarbeit, ...) mit Potenzialen psychischer Fehlbeanspruchungen</t>
  </si>
  <si>
    <t>Andere Anforderungen mit Potenzialen psychischer Fehlbeanspruchungen</t>
  </si>
  <si>
    <t>Tätigkeiten mit Potenzialen physischer Fehlbeanspruchungen: Manuelle Handhabung von Lasten (Hohe Risikostufe gem. Leitmerkmalmethode)</t>
  </si>
  <si>
    <t>Tätigkeiten mit Potenzialen physischer Fehlbeanspruchungen: Häufig wiederkehrende kurzzyklische Bewegung kleiner Muskelgruppen</t>
  </si>
  <si>
    <t>Tätigkeiten mit Potenzialen physischer Fehlbeanspruchungen: Arbeit in Zwangshaltungen</t>
  </si>
  <si>
    <t>Tätigkeiten mit Potenzialen physischer Fehlbeanspruchungen: Statische Arbeit (z. B. Haltearbeit)</t>
  </si>
  <si>
    <t>Schichtarbeit mit Nachtarbeitsanteilen</t>
  </si>
  <si>
    <t>1.4</t>
  </si>
  <si>
    <t>Erfordernis arbeitsmedizinischer Vorsorge</t>
  </si>
  <si>
    <t>1.5</t>
  </si>
  <si>
    <t>Erfordernis besonderer betriebsspezifischer Anforderungen beim Personaleinsatz</t>
  </si>
  <si>
    <t>Anforderungen an die Qualifikation und andere personelle Voraussetzungen der Beschäftigten entsprechend Forderungen in speziellen Vorschriften</t>
  </si>
  <si>
    <t>Qualifikationsanforderungen für Notfallsituationen</t>
  </si>
  <si>
    <t>Einsatz von Zeitarbeitnehmern</t>
  </si>
  <si>
    <t>Anforderungen an den Arbeitsprozess zur Teilhabe behinderter Menschen</t>
  </si>
  <si>
    <t>Wiedereingliederung von Beschäftigten</t>
  </si>
  <si>
    <t>1.6</t>
  </si>
  <si>
    <t>Sicherheit und Gesundheit unter den Bedingungen des demografischen Wandels</t>
  </si>
  <si>
    <t>Hoher Anteil von älteren Beschäftigten</t>
  </si>
  <si>
    <t>Divergenz zwischen Fähigkeitsprofil der Beschäftigten und Anforderungsprofil durch die Arbeitsaufgabe unter den Bedingungen alternder Belegschaften</t>
  </si>
  <si>
    <t>Defizite in der altersadäquaten Arbeitsgestaltung</t>
  </si>
  <si>
    <t>Entwicklung des Führungsverhaltens unter den Bedingungen älter werdender Belegschaften</t>
  </si>
  <si>
    <t>1.7</t>
  </si>
  <si>
    <t>Überdurchschnittlich hoher Krankenstand (Vergleichswerte innerhalb des Unternehmens, vergleichbare Betriebe, Branchendurchschnitt)</t>
  </si>
  <si>
    <t>Unzureichende Gesundheitskompetenz der Beschäftigten zum Erhalt der gesundheitlichen Ressourcen im Zusammenhang mit der Arbeit</t>
  </si>
  <si>
    <t xml:space="preserve">… </t>
  </si>
  <si>
    <t>1.8</t>
  </si>
  <si>
    <t>Unterstützung bei der Weiterentwicklung eines Gesundheitsmanagements</t>
  </si>
  <si>
    <t>Betriebliche Entscheidung für die Einführung eines Gesundheitsmanagements</t>
  </si>
  <si>
    <t>Betreiben eines Gesundheitsmanagements</t>
  </si>
  <si>
    <t>2</t>
  </si>
  <si>
    <t>Betriebliche Veränderungen in den Arbeitsbedingungen und in der Organisation</t>
  </si>
  <si>
    <t>2.1</t>
  </si>
  <si>
    <t>Für den Betrieb gegenüber der Grundbetreuung neuartige / neue Risiken sind zu erwarten</t>
  </si>
  <si>
    <t>Neuartige Gefahrenquellen können auftreten</t>
  </si>
  <si>
    <t>Grundlegend veränderte Wirkungen auf die Arbeitsumgebung</t>
  </si>
  <si>
    <t>Bisherige Schutzmaßnahmen können nicht / nur bedingt übertragen werden</t>
  </si>
  <si>
    <t>Es bestehen keine standardisierten Lösungen</t>
  </si>
  <si>
    <t>Es sind grundlegend neuartige Anforderungen an die Qualifikation / das arbeitsschutzgerechte Verhalten zu erwarten</t>
  </si>
  <si>
    <t>Es wird eine grundlegend veränderte Organisation erforderlich</t>
  </si>
  <si>
    <t>Es entstehen andere / neue Schnittstellen zu bestehenden Arbeitssystemen</t>
  </si>
  <si>
    <t>2.2</t>
  </si>
  <si>
    <t>Grundlegend veränderte Wirkungen auf die Arbeitsumgebung bzw. auf die Arbeitsplätze und Arbeitsabläufe</t>
  </si>
  <si>
    <t>Es sind grundlegend veränderte Anforderungen an die Qualifikation / das arbeitsschutzgerechte Verhalten zu erwarten</t>
  </si>
  <si>
    <t>Es entstehen neue Zuständigkeiten / Verantwortlichkeiten</t>
  </si>
  <si>
    <t xml:space="preserve"> ...</t>
  </si>
  <si>
    <t>2.3</t>
  </si>
  <si>
    <t>Für den Betrieb gegenüber der Grundbetreuung andersartige / neue Risiken sind zu erwarten</t>
  </si>
  <si>
    <t>Veränderte Wirkungen auf die Arbeitsumgebung bzw. auf die Arbeitsplätze und Arbeitsabläufe</t>
  </si>
  <si>
    <t>Es sind völlig veränderte Anforderungen an die Qualifikation / das arbeitsschutzgerechte Verhalten zu erwarten</t>
  </si>
  <si>
    <t>2.4</t>
  </si>
  <si>
    <t>Grundlegende Veränderung betrieblicher Abläufe und Prozesse; grundlegende Veränderung der Arbeitszeitgestaltung; 
grundlegende Änderung, Einführung neuer Arbeitsverfahren</t>
  </si>
  <si>
    <t>euartige Gefahrenquellen können auftreten</t>
  </si>
  <si>
    <t>Es wird eine völlig veränderte Organisation erforderlich</t>
  </si>
  <si>
    <t>2.5</t>
  </si>
  <si>
    <t>Spezifische Erfordernisse zur Schaffung einer geeigneten Organisation zur Durchführung der Maßnahmen des Arbeitsschutzes 
sowie zur Integration in die Führungstätigkeit und zum Aufbau eines Systems der Gefährdungsbeurteilung</t>
  </si>
  <si>
    <t>Erfordernisse zur Integration in die Führungstätigkeit und zum Aufbau einer geeigneten Organisation, soweit Bedarf über die Grundbetreuung hinaus besteht</t>
  </si>
  <si>
    <t>Betriebsspezifische Erfordernisse zur Implementierung eines Gesamtsystems der Gefährdungsbeurteilung</t>
  </si>
  <si>
    <t>Grundlegende Veränderungen zur Integration des Arbeitsschutzes in das Management</t>
  </si>
  <si>
    <t>Einführung von Managementprinzipien und –systemen mit Relevanz zum Arbeitsschutz</t>
  </si>
  <si>
    <t>Integration des Arbeitsschutzes in bestehende Managementsysteme</t>
  </si>
  <si>
    <t>Aufbau eines Arbeitsschutzmanagementsystems</t>
  </si>
  <si>
    <t>Externe Entwicklung mit spezifischem Einfluss auf die betriebliche Situation</t>
  </si>
  <si>
    <t>3.1</t>
  </si>
  <si>
    <t>Neue Vorschriften, die für den Betrieb umfangreichere Änderungen nach sich ziehen</t>
  </si>
  <si>
    <t>Fortschreiben der Gefährdungsbeurteilung ist erforderlich</t>
  </si>
  <si>
    <t>Veränderungen in den bestehenden Arbeitssystemen sind erforderlich</t>
  </si>
  <si>
    <t>Veränderungen in der Ausgestaltung einer geeigneten Organisation sind erforderlich</t>
  </si>
  <si>
    <t>3.2</t>
  </si>
  <si>
    <t>Weiterentwicklung des für den Betrieb relevanten Stands der Technik und Arbeitsmedizin</t>
  </si>
  <si>
    <t>Grundlegend neue Erkenntnisse zu Gefährdungen</t>
  </si>
  <si>
    <t>Auswertung überbetrieblich auftretender Ereignisse (Großbrände, Epidemien, ...)</t>
  </si>
  <si>
    <t>Neuartige Lösungskonzepte zur Vermeidung / Bekämpfung von Gefährdungen</t>
  </si>
  <si>
    <t>Neuartige Ansätze zur Stärkung von Gesundheitsfaktoren</t>
  </si>
  <si>
    <t>Betriebliche Aktionen, Programme und Maßnahmen</t>
  </si>
  <si>
    <t>Initiativen</t>
  </si>
  <si>
    <t>Initiative, Entscheidung des Arbeitgebers bzw. Erfordernis zu Schwerpunktprogrammen zur Bekämpfung von Gefährdungsschwerpunkten: 
Anzahl der Exponierten gegenüber speziellen Gefährdungen (getrennt zu betrachten nach den verschiedenen Gefährdungen), zeitliche Häufigkeit der Expositionen</t>
  </si>
  <si>
    <t>Initiative, Entscheidung des Arbeitgebers bzw. Erfordernis zu Schwerpunktprogrammen zum sicherheits- / gesundheitsgerechten Verhalten; 
Aktionen zur Kompetenzentwicklung / Qualifizierung im Arbeitsschutz</t>
  </si>
  <si>
    <t>Initiative, Entscheidung des Arbeitgebers bzw. Erfordernis zu Schwerpunktprogrammen nach besonders schwerwiegenden Unfällen</t>
  </si>
  <si>
    <t>Initiative, Entscheidung des Arbeitgebers bzw. Erfordernis zu Schwerpunktprogrammen zur Gesundheitsförderung</t>
  </si>
  <si>
    <t>Initiative, Entscheidung des Arbeitgebers bzw. Erfordernis zu Schwerpunktprogrammen zur Verbesserung der Arbeitskultur, des sozialen Umfeldes usw.</t>
  </si>
  <si>
    <t>Programme</t>
  </si>
  <si>
    <t>Programme, Strategien und Kampagnen zur Bewältigung von körperlichen Belastungen</t>
  </si>
  <si>
    <t>Programme, Strategien und Kampagnen zur Bewältigung psychischer Belastungen</t>
  </si>
  <si>
    <t>Sonstiges</t>
  </si>
  <si>
    <t>Verbesserungsbedarf der psychosozialen Belastungs-Beanspruchungs-Situation durch die sozialen Arbeitsbedingungen im Hinblick auf den Erhalt 
der gesundheitlichen Ressourcen (Soziale Arbeitsbedingungen betreffen vor allem: positive soziale Bindungen, gegenseitige Unterstützungsmöglichkeiten, Mitwirkungsmöglichkeiten am Arbeitsplatz, mitarbeiterorientierte Führungstätigkeit, Entwicklung der Unternehmenskultur)</t>
  </si>
  <si>
    <t>Entwicklung eines betrieblichen Leitbildes zur Beschäftigung Älterer, einer entsprechenden Arbeitskultur</t>
  </si>
  <si>
    <t>Anforderungen aus der Arbeitsaufgabe (hohe Aufmerksamkeitsanforderungen, große Arbeitsmenge, besonderer Schwierigkeitsgrad, ...) mit Potenzialen psychischer Fehlbeanspruchungen</t>
  </si>
  <si>
    <t>Stunden (Bereich 1):</t>
  </si>
  <si>
    <t>Defizite in der menschen- und gesundheitsgerechten Gestaltung von Arbeitsaufgaben, Arbeitsorganisation und Arbeitsumgebung im Hinblick 
auf den Erhalt der gesundheitlichen Ressourcen</t>
  </si>
  <si>
    <t>Nicht hinreichende Angebote zu betrieblichen Aktivitäten zum Erhalt der gesundheitlichen Ressourcen im Zusammenhang mit der Arbeit 
(Rückenschulen, Pausengymnastik, ...)</t>
  </si>
  <si>
    <t>Stunden (Bereich 2):</t>
  </si>
  <si>
    <t>Stunden (Bereich 3):</t>
  </si>
  <si>
    <t>Stunden (Bereich 4):</t>
  </si>
  <si>
    <t>X</t>
  </si>
  <si>
    <t>Auswahl ja/nein</t>
  </si>
  <si>
    <t>Kategorie ermittelt. Anderfalls ist der Stundenwert in dieser Kategorie 0,0 Stunden. Allgemein werden die Zeitansätze</t>
  </si>
  <si>
    <t>auf 0,5 Stunden aufgerundet.</t>
  </si>
  <si>
    <t>Feuerarbeiten in brand- und explosionsgefährdeten Bereichen</t>
  </si>
  <si>
    <t>Gefährliche Arbeiten an unter Druck stehenden Anlagen</t>
  </si>
  <si>
    <t>Arbeiten in gasgefährdeten Bereichen</t>
  </si>
  <si>
    <t>Arbeiten unter Infektionsgefahren</t>
  </si>
  <si>
    <t>Umgang mit ionisierender Strahlung, Arbeiten im Bereich elektromagnetischer Felder</t>
  </si>
  <si>
    <t>Alleinarbeit</t>
  </si>
  <si>
    <t>Andere Tätigkeiten, die besondere Schutzmaßnahmen erfordern</t>
  </si>
  <si>
    <t>III</t>
  </si>
  <si>
    <t>II</t>
  </si>
  <si>
    <t>I</t>
  </si>
  <si>
    <t>Betreuungsgruppe</t>
  </si>
  <si>
    <t xml:space="preserve">Summe Betreuungsstunden: </t>
  </si>
  <si>
    <t>Arbeitsgestaltung zur Vermeidung arbeitsbedingter Gesundheitsgefahren, Erhalt der individuellen gesundheitlichen Ressourcen  im Zusammenhang mit der Arbeit</t>
  </si>
  <si>
    <r>
      <t>"</t>
    </r>
    <r>
      <rPr>
        <sz val="11"/>
        <color rgb="FFFF0000"/>
        <rFont val="Calibri"/>
        <family val="2"/>
        <scheme val="minor"/>
      </rPr>
      <t>X</t>
    </r>
    <r>
      <rPr>
        <sz val="11"/>
        <color theme="1"/>
        <rFont val="Calibri"/>
        <family val="2"/>
        <scheme val="minor"/>
      </rPr>
      <t>" zu setzen. Erst wenn ein oder mehrere "X" in einer Kategorie gesetzt wurden, wird ein Stundenwert für die jeweilige</t>
    </r>
  </si>
  <si>
    <t>bitte auswählen</t>
  </si>
  <si>
    <t>Ein Wert hierfür kann mit Hilfe des jeweiligen Drop-and-Down-Feldern (hellgelb hinterlegt) ermittelt werden.</t>
  </si>
  <si>
    <t xml:space="preserve">Bereich 1: </t>
  </si>
  <si>
    <t>Bereich 2:</t>
  </si>
  <si>
    <t>Bereich 3:</t>
  </si>
  <si>
    <t xml:space="preserve">Bereich 4: </t>
  </si>
  <si>
    <t>Übersicht: Behördenspezifische Betreuung</t>
  </si>
  <si>
    <t xml:space="preserve">Summe:  </t>
  </si>
  <si>
    <r>
      <t>Ermittlung der Betriebsspezifischen Betreuung  auf Grundlage des Onlineverfahrens der BG ETEM  (</t>
    </r>
    <r>
      <rPr>
        <u/>
        <sz val="12"/>
        <color rgb="FF003399"/>
        <rFont val="Calibri"/>
        <family val="2"/>
        <scheme val="minor"/>
      </rPr>
      <t>https://handlungshilfe.bgetem.de/</t>
    </r>
    <r>
      <rPr>
        <sz val="12"/>
        <color rgb="FF003399"/>
        <rFont val="Calibri"/>
        <family val="2"/>
        <scheme val="minor"/>
      </rPr>
      <t>)</t>
    </r>
  </si>
  <si>
    <r>
      <t xml:space="preserve">Einführung </t>
    </r>
    <r>
      <rPr>
        <b/>
        <sz val="11"/>
        <color rgb="FF003399"/>
        <rFont val="Calibri"/>
        <family val="2"/>
        <scheme val="minor"/>
      </rPr>
      <t>völlig neuer Stoffe, Materialien</t>
    </r>
  </si>
  <si>
    <r>
      <t xml:space="preserve">Grundlegende Veränderungen zur </t>
    </r>
    <r>
      <rPr>
        <b/>
        <sz val="11"/>
        <color rgb="FF003399"/>
        <rFont val="Calibri"/>
        <family val="2"/>
        <scheme val="minor"/>
      </rPr>
      <t>Einrichtung neuer Arbeitsplätze bzw. der Arbeitsplatzausstattung; Planung, 
Neuerrichtung von Betriebsanlagen; Umbau, Neubaumaßnahmen</t>
    </r>
  </si>
  <si>
    <r>
      <rPr>
        <b/>
        <sz val="11"/>
        <color rgb="FF003399"/>
        <rFont val="Calibri"/>
        <family val="2"/>
        <scheme val="minor"/>
      </rPr>
      <t>Beschaffung von grundlegend neuartigen Maschinen, Geräten</t>
    </r>
  </si>
  <si>
    <t>VERSION  - UVB</t>
  </si>
  <si>
    <r>
      <t xml:space="preserve"> </t>
    </r>
    <r>
      <rPr>
        <i/>
        <sz val="11"/>
        <color rgb="FF003399"/>
        <rFont val="Calibri"/>
        <family val="2"/>
        <scheme val="minor"/>
      </rPr>
      <t xml:space="preserve"> </t>
    </r>
    <r>
      <rPr>
        <b/>
        <i/>
        <sz val="11"/>
        <color rgb="FF003399"/>
        <rFont val="Calibri"/>
        <family val="2"/>
        <scheme val="minor"/>
      </rPr>
      <t>Gesamtzahl aller Beschäftigten</t>
    </r>
    <r>
      <rPr>
        <i/>
        <sz val="11"/>
        <color theme="1"/>
        <rFont val="Calibri"/>
        <family val="2"/>
        <scheme val="minor"/>
      </rPr>
      <t xml:space="preserve"> (keine Differenzierung zwischen Voll- und Teilzeitkräften) </t>
    </r>
  </si>
  <si>
    <t xml:space="preserve">Zeitanteil für Grundbetreuung: </t>
  </si>
  <si>
    <t>Anzahl der Beschäftigten</t>
  </si>
  <si>
    <t>Grundbetreuung</t>
  </si>
  <si>
    <t>Name der Behörde / des Betriebs</t>
  </si>
  <si>
    <r>
      <rPr>
        <b/>
        <i/>
        <sz val="11"/>
        <color rgb="FF003399"/>
        <rFont val="Calibri"/>
        <family val="2"/>
        <scheme val="minor"/>
      </rPr>
      <t>Mindestanteil</t>
    </r>
    <r>
      <rPr>
        <i/>
        <sz val="11"/>
        <color theme="1"/>
        <rFont val="Calibri"/>
        <family val="2"/>
        <scheme val="minor"/>
      </rPr>
      <t xml:space="preserve"> für Betriebsärztin/ -arzt bzw. Fachkraft für Arbeitssicherheit: </t>
    </r>
  </si>
  <si>
    <t>Die Ermittlung der Betreuungszeit für den betriebsspezifischen Teil basiert auf den Aufgabenfeldern des Anhangs 4 der DGUV Vorschrift 2 und Hinweis 2 der Anlage zur BsiB-AVwV</t>
  </si>
  <si>
    <t xml:space="preserve">Anteil betriebsspezifischer Betreuung: </t>
  </si>
  <si>
    <t>Betriebsspezifische Betreuung</t>
  </si>
  <si>
    <t>Gesamtbetreuungszeit</t>
  </si>
  <si>
    <t xml:space="preserve">Die Gesamtbetreuungszeit ist die Summe der berechneten Betreuungsstunden von Betriebsärztin/ -arzt und Fachkraft für Arbeitssicherheit. Der jeweilige Anteil für die Funktionsträger ist in jeder Behörde / jedem Betrieb spezifisch festzulegen. </t>
  </si>
  <si>
    <t>Eignungsuntersuchungen (z.B. nach ehem. G25, G41)</t>
  </si>
  <si>
    <t>Spezielle Vorsorge / Untersuchungen (z.B. Auslandsaufenthalt, Expeditionsreisen usw.)</t>
  </si>
  <si>
    <t>Betriebsspezifischer Aufwand für die Gewährleistung von Sicherheit und Gesundheit Dritter (z. B. Schüler, Studenten, Publikumsverkehr, ...)</t>
  </si>
  <si>
    <t>Psychische Belastungen</t>
  </si>
  <si>
    <t>Physische Belastungen</t>
  </si>
  <si>
    <t>Berechnung von Betreuungszeiten für BA und Sifa</t>
  </si>
  <si>
    <t>fachlicher Anspruch</t>
  </si>
  <si>
    <t>h/Beschäftigte im Jahr</t>
  </si>
  <si>
    <t>Schwere der Verletzung</t>
  </si>
  <si>
    <t>Häufigkeit des Merkmals</t>
  </si>
  <si>
    <t>- der Anzahl der betroffenen Beschäftigten (betroffene Mitarbeiter)</t>
  </si>
  <si>
    <r>
      <t>Nur in den</t>
    </r>
    <r>
      <rPr>
        <sz val="11"/>
        <rFont val="Calibri"/>
        <family val="2"/>
        <scheme val="minor"/>
      </rPr>
      <t xml:space="preserve"> hellgelb </t>
    </r>
    <r>
      <rPr>
        <sz val="11"/>
        <color theme="1"/>
        <rFont val="Calibri"/>
        <family val="2"/>
        <scheme val="minor"/>
      </rPr>
      <t>hinterlegten Feldern ist eine Eingabe möglich. Die Eingabe ist zum Teil auf Zahlenwerte beschränkt.</t>
    </r>
  </si>
  <si>
    <t xml:space="preserve">Die Zeiten der betriebsspezifischen Betreuung ergeben sich aus </t>
  </si>
  <si>
    <t>- den möglichen Gesundheitsschäden (Schwere der Verletzung),</t>
  </si>
  <si>
    <t>- der Häufigkeit der Leistungserbringung durch Fachkraft für Arbeitssicherheit / Betriebsarzt (Häufigkeit des Merkmals)</t>
  </si>
  <si>
    <t>- der Komplexität des Beratungsaufwandes durch die Fachkraft für Arbeitssicherheit / Betriebsarzt (fachlicher Anspruch)</t>
  </si>
  <si>
    <r>
      <t xml:space="preserve">Trifft eins oder treffen mehrere der aufgeführten </t>
    </r>
    <r>
      <rPr>
        <b/>
        <u/>
        <sz val="11"/>
        <color theme="1"/>
        <rFont val="Calibri"/>
        <family val="2"/>
        <scheme val="minor"/>
      </rPr>
      <t>Beispiele</t>
    </r>
    <r>
      <rPr>
        <sz val="11"/>
        <color theme="1"/>
        <rFont val="Calibri"/>
        <family val="2"/>
        <scheme val="minor"/>
      </rPr>
      <t xml:space="preserve"> in der jeweiligen Kategorie zu, ist hinter dem Beispiel ein</t>
    </r>
  </si>
  <si>
    <t>Andere gefährliche Arbeiten (Schweißen in engen Räumen, Sprengarbeiten, Fällen von Bäumen, Tauchen...)</t>
  </si>
  <si>
    <t>Tätigkeiten, die nicht typisch für den Wirtschaftszweig bzw. für das Kerngeschäft des Betriebs / der Behörde sind</t>
  </si>
  <si>
    <t xml:space="preserve">Beispiele: </t>
  </si>
  <si>
    <t xml:space="preserve">Arbeitsaufgaben und Arbeitsorganisation mit besonderen Risiken </t>
  </si>
  <si>
    <t>Einsatz von Fremdfirmen mit einem betriebs- bzw. tätigkeitsspezifischen Gefährdungspotenzial</t>
  </si>
  <si>
    <t xml:space="preserve">Pflichtuntersuchungen erforderlich  </t>
  </si>
  <si>
    <t>Angebotsuntersuchungen erforderlich</t>
  </si>
  <si>
    <t xml:space="preserve">Wunschuntersuchungen erforderlich  </t>
  </si>
  <si>
    <t>Personalentwicklungsmaßnahmen zum Arbeitsschutz</t>
  </si>
  <si>
    <t>Besondere Personengruppen (Schwangere, Jugendliche, Menschen mit Handycap, ...)</t>
  </si>
  <si>
    <t>Hinweise zur Ermittlung der Behörden- oder betriebsspezifischen Betreuung</t>
  </si>
  <si>
    <t>Behörden- oder betriebsspezifische Betreuung</t>
  </si>
  <si>
    <t>Ermittlungshilfe zur Einschätzung  der Stunden für die betriebsspezifische Betreuung  (nach dem Vorbild des von der BG ETEM im Internet veröffentlichten Verfahrens) 
Der ermittelte Wert stellt einen Schätzwert dar, der auf Erfahrungen beruht. Er muss nicht mit dem tatsächlich benötigten Zeitaufwand identisch sein. Entscheident ist dabei die Einschätzung des Gewichtungsfaktors.</t>
  </si>
  <si>
    <t>Die Zeiten sind als Zahlenwerte direkt einzutragen;  sie sollen sich an den Erfahrungswerten der Vorjahre orientieren.</t>
  </si>
  <si>
    <t xml:space="preserve">freundlicherweise freigegeben von  Marc Schreiner, M.Eng.  (Entwicklung) </t>
  </si>
  <si>
    <t xml:space="preserve">In dieser Tabelle sind die 16 Aufgabenfelder zur Leistungsermittlung nach Anhang 4 der DGUV Vorschrift 2 bzw. nach Hinweis 2 B der BsiB-AVwV aufgeführt. Bitte prüfen Sie für jedes Aufgabenfeld die Auslösekriterien und entscheiden Sie, ob mindestens eines der genannten Kriterien zutrifft. 
Die gelb unterlegten Felder sind auszufüllen oder aus dem Menü ist eine zutreffende Antwort auszuwählen. </t>
  </si>
  <si>
    <t>Das Ergebnis der Abschätzung des Umfangs der betriebsspezifischen Betreuung stellt lediglich einen ersten Orientierungswert für den zeitlichen Aufwand dar, der zur Bearbeitung der für den Betrieb relevanten Aufgabenfelder erforderlich ist. 
Der Betrieb kann bei der weiteren Ermittlung auch einen anderen Betreuungsumfang als den hier ermittelten festlegen. Anders als bei der Grundbetreuung ist der errechnete Zeitaufwand keine verbindliche Vorgabe. Das Ergebnis stellt auch keine Empfehlung der Unfallversicherung Bund und Bahn / bzw. des BMI dar, bei deren Beachtung automatisch von der Einhaltung der Verwaltungsvorschrift augegangen werden kann (keine Vermutungswirkung).</t>
  </si>
  <si>
    <t>Auf der folgenden Seite (Tabellenblatt "Berechnungstabelle") finden Sie die 16 Aufgabenfelder der behörden- oder betriebsspezifischen Betreuung (nachfolgend nur betriebsspezifische Betreuung genannt). Bitte prüfen Sie für jedes Aufgabenfeld die Auslösekriterien und entscheiden Sie, ob mindestens eines der genannten Kriterien (Beispiel) auf Ihre Behörde oder Ihren Betrieb zutrifft.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</si>
</sst>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
    <numFmt numFmtId="165" formatCode="0.0\ &quot;h&quot;"/>
  </numFmts>
  <fonts count="54"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b/>
      <sz val="14"/>
      <color theme="1"/>
      <name val="Calibri"/>
      <family val="2"/>
      <scheme val="minor"/>
    </font>
    <font>
      <b/>
      <sz val="11"/>
      <name val="Arial"/>
      <family val="2"/>
    </font>
    <font>
      <b/>
      <sz val="10"/>
      <name val="Arial"/>
      <family val="2"/>
    </font>
    <font>
      <b/>
      <u/>
      <sz val="10"/>
      <name val="Arial"/>
      <family val="2"/>
    </font>
    <font>
      <sz val="9.5"/>
      <name val="Arial"/>
      <family val="2"/>
    </font>
    <font>
      <b/>
      <sz val="9.5"/>
      <color rgb="FFFF0000"/>
      <name val="Arial"/>
      <family val="2"/>
    </font>
    <font>
      <u/>
      <sz val="11"/>
      <color theme="1"/>
      <name val="Calibri"/>
      <family val="2"/>
      <scheme val="minor"/>
    </font>
    <font>
      <b/>
      <u/>
      <sz val="11"/>
      <color theme="1"/>
      <name val="Calibri"/>
      <family val="2"/>
      <scheme val="minor"/>
    </font>
    <font>
      <sz val="8"/>
      <name val="Arial"/>
      <family val="2"/>
    </font>
    <font>
      <b/>
      <sz val="14"/>
      <name val="Arial"/>
      <family val="2"/>
    </font>
    <font>
      <b/>
      <sz val="9"/>
      <color rgb="FFFF0000"/>
      <name val="Arial"/>
      <family val="2"/>
    </font>
    <font>
      <b/>
      <sz val="12"/>
      <color theme="1"/>
      <name val="Arial Black"/>
      <family val="2"/>
    </font>
    <font>
      <b/>
      <u/>
      <sz val="12"/>
      <color theme="1"/>
      <name val="Calibri"/>
      <family val="2"/>
      <scheme val="minor"/>
    </font>
    <font>
      <b/>
      <sz val="18"/>
      <name val="Calibri"/>
      <family val="2"/>
      <scheme val="minor"/>
    </font>
    <font>
      <i/>
      <sz val="11"/>
      <color theme="1"/>
      <name val="Calibri"/>
      <family val="2"/>
      <scheme val="minor"/>
    </font>
    <font>
      <sz val="9"/>
      <color rgb="FF333333"/>
      <name val="Helvetica"/>
      <family val="2"/>
    </font>
    <font>
      <b/>
      <sz val="12"/>
      <color theme="1"/>
      <name val="Calibri"/>
      <family val="2"/>
      <scheme val="minor"/>
    </font>
    <font>
      <u/>
      <sz val="11"/>
      <color theme="10"/>
      <name val="Calibri"/>
      <family val="2"/>
      <scheme val="minor"/>
    </font>
    <font>
      <sz val="14"/>
      <color theme="1"/>
      <name val="Calibri"/>
      <family val="2"/>
      <scheme val="minor"/>
    </font>
    <font>
      <b/>
      <sz val="11"/>
      <color theme="0"/>
      <name val="Calibri"/>
      <family val="2"/>
      <scheme val="minor"/>
    </font>
    <font>
      <b/>
      <sz val="11"/>
      <color rgb="FF003399"/>
      <name val="Calibri"/>
      <family val="2"/>
      <scheme val="minor"/>
    </font>
    <font>
      <b/>
      <sz val="18"/>
      <color rgb="FF003399"/>
      <name val="Calibri"/>
      <family val="2"/>
      <scheme val="minor"/>
    </font>
    <font>
      <b/>
      <sz val="11"/>
      <color theme="0"/>
      <name val="Arial"/>
      <family val="2"/>
    </font>
    <font>
      <b/>
      <sz val="10"/>
      <color rgb="FF003399"/>
      <name val="Arial"/>
      <family val="2"/>
    </font>
    <font>
      <sz val="11"/>
      <color rgb="FF003399"/>
      <name val="Calibri"/>
      <family val="2"/>
      <scheme val="minor"/>
    </font>
    <font>
      <b/>
      <sz val="10"/>
      <color theme="0" tint="-0.14999847407452621"/>
      <name val="Arial"/>
      <family val="2"/>
    </font>
    <font>
      <b/>
      <sz val="14"/>
      <color rgb="FF003399"/>
      <name val="Calibri"/>
      <family val="2"/>
      <scheme val="minor"/>
    </font>
    <font>
      <b/>
      <sz val="14"/>
      <color theme="0"/>
      <name val="Arial"/>
      <family val="2"/>
    </font>
    <font>
      <sz val="12"/>
      <color rgb="FF003399"/>
      <name val="Calibri"/>
      <family val="2"/>
      <scheme val="minor"/>
    </font>
    <font>
      <u/>
      <sz val="12"/>
      <color rgb="FF003399"/>
      <name val="Calibri"/>
      <family val="2"/>
      <scheme val="minor"/>
    </font>
    <font>
      <i/>
      <sz val="11"/>
      <color rgb="FF003399"/>
      <name val="Times"/>
      <family val="1"/>
    </font>
    <font>
      <i/>
      <sz val="11"/>
      <color rgb="FF003399"/>
      <name val="Calibri"/>
      <family val="2"/>
      <scheme val="minor"/>
    </font>
    <font>
      <b/>
      <i/>
      <sz val="11"/>
      <color rgb="FF003399"/>
      <name val="Calibri"/>
      <family val="2"/>
      <scheme val="minor"/>
    </font>
    <font>
      <b/>
      <sz val="12"/>
      <color rgb="FF003399"/>
      <name val="Calibri"/>
      <family val="2"/>
      <scheme val="minor"/>
    </font>
    <font>
      <b/>
      <i/>
      <sz val="12"/>
      <color rgb="FF003399"/>
      <name val="Calibri"/>
      <family val="2"/>
      <scheme val="minor"/>
    </font>
    <font>
      <b/>
      <u/>
      <sz val="18"/>
      <color rgb="FF003399"/>
      <name val="Calibri"/>
      <family val="2"/>
      <scheme val="minor"/>
    </font>
    <font>
      <sz val="18"/>
      <name val="Calibri"/>
      <family val="2"/>
      <scheme val="minor"/>
    </font>
    <font>
      <sz val="9"/>
      <color theme="1"/>
      <name val="Calibri"/>
      <family val="2"/>
      <scheme val="minor"/>
    </font>
    <font>
      <sz val="12"/>
      <color theme="1"/>
      <name val="Arial Black"/>
      <family val="2"/>
    </font>
    <font>
      <b/>
      <sz val="11"/>
      <color rgb="FF003399"/>
      <name val="Arial Black"/>
      <family val="2"/>
    </font>
    <font>
      <i/>
      <sz val="11"/>
      <color theme="3" tint="0.39997558519241921"/>
      <name val="Arial"/>
      <family val="2"/>
    </font>
    <font>
      <sz val="9"/>
      <name val="Arial"/>
      <family val="2"/>
    </font>
    <font>
      <sz val="10"/>
      <color rgb="FF003399"/>
      <name val="Arial"/>
      <family val="2"/>
    </font>
    <font>
      <sz val="10"/>
      <color rgb="FFFF0000"/>
      <name val="Arial"/>
      <family val="2"/>
    </font>
    <font>
      <i/>
      <sz val="10"/>
      <color theme="1"/>
      <name val="Times New Roman"/>
      <family val="1"/>
    </font>
    <font>
      <i/>
      <sz val="10"/>
      <name val="Times"/>
    </font>
    <font>
      <sz val="14"/>
      <color rgb="FFFF0000"/>
      <name val="Arial Black"/>
      <family val="2"/>
    </font>
    <font>
      <sz val="11"/>
      <name val="Calibri"/>
      <family val="2"/>
      <scheme val="minor"/>
    </font>
    <font>
      <b/>
      <sz val="12"/>
      <color rgb="FF333333"/>
      <name val="Calibri"/>
      <family val="2"/>
      <scheme val="minor"/>
    </font>
    <font>
      <b/>
      <sz val="10"/>
      <color rgb="FF333333"/>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3" tint="0.59999389629810485"/>
        <bgColor indexed="64"/>
      </patternFill>
    </fill>
    <fill>
      <patternFill patternType="solid">
        <fgColor rgb="FFFFFF0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003399"/>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right/>
      <top/>
      <bottom style="dotted">
        <color indexed="23"/>
      </bottom>
      <diagonal/>
    </border>
    <border>
      <left/>
      <right style="thin">
        <color indexed="64"/>
      </right>
      <top/>
      <bottom/>
      <diagonal/>
    </border>
    <border>
      <left/>
      <right/>
      <top/>
      <bottom style="dotted">
        <color auto="1"/>
      </bottom>
      <diagonal/>
    </border>
    <border>
      <left/>
      <right/>
      <top style="dotted">
        <color auto="1"/>
      </top>
      <bottom style="dotted">
        <color auto="1"/>
      </bottom>
      <diagonal/>
    </border>
    <border>
      <left/>
      <right/>
      <top style="double">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dotted">
        <color auto="1"/>
      </top>
      <bottom style="dotted">
        <color auto="1"/>
      </bottom>
      <diagonal/>
    </border>
    <border>
      <left/>
      <right/>
      <top style="dotted">
        <color auto="1"/>
      </top>
      <bottom/>
      <diagonal/>
    </border>
    <border>
      <left/>
      <right style="thin">
        <color indexed="64"/>
      </right>
      <top style="dotted">
        <color auto="1"/>
      </top>
      <bottom/>
      <diagonal/>
    </border>
    <border>
      <left/>
      <right style="thin">
        <color indexed="64"/>
      </right>
      <top/>
      <bottom style="dotted">
        <color auto="1"/>
      </bottom>
      <diagonal/>
    </border>
    <border>
      <left/>
      <right/>
      <top style="thin">
        <color indexed="64"/>
      </top>
      <bottom style="dotted">
        <color auto="1"/>
      </bottom>
      <diagonal/>
    </border>
    <border>
      <left/>
      <right style="thin">
        <color indexed="64"/>
      </right>
      <top style="thin">
        <color indexed="64"/>
      </top>
      <bottom style="dotted">
        <color auto="1"/>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rgb="FF003399"/>
      </left>
      <right style="medium">
        <color rgb="FF003399"/>
      </right>
      <top style="medium">
        <color rgb="FF003399"/>
      </top>
      <bottom style="medium">
        <color rgb="FF003399"/>
      </bottom>
      <diagonal/>
    </border>
    <border>
      <left style="medium">
        <color rgb="FF003399"/>
      </left>
      <right/>
      <top style="medium">
        <color rgb="FF003399"/>
      </top>
      <bottom style="medium">
        <color rgb="FF003399"/>
      </bottom>
      <diagonal/>
    </border>
    <border>
      <left/>
      <right/>
      <top style="medium">
        <color rgb="FF003399"/>
      </top>
      <bottom style="medium">
        <color rgb="FF003399"/>
      </bottom>
      <diagonal/>
    </border>
    <border>
      <left/>
      <right style="medium">
        <color rgb="FF003399"/>
      </right>
      <top style="medium">
        <color rgb="FF003399"/>
      </top>
      <bottom style="medium">
        <color rgb="FF003399"/>
      </bottom>
      <diagonal/>
    </border>
    <border>
      <left style="medium">
        <color rgb="FF003399"/>
      </left>
      <right style="thin">
        <color rgb="FF003399"/>
      </right>
      <top style="medium">
        <color rgb="FF003399"/>
      </top>
      <bottom style="thin">
        <color rgb="FF003399"/>
      </bottom>
      <diagonal/>
    </border>
    <border>
      <left style="thin">
        <color rgb="FF003399"/>
      </left>
      <right style="thin">
        <color rgb="FF003399"/>
      </right>
      <top style="medium">
        <color rgb="FF003399"/>
      </top>
      <bottom style="thin">
        <color rgb="FF003399"/>
      </bottom>
      <diagonal/>
    </border>
    <border>
      <left style="thin">
        <color rgb="FF003399"/>
      </left>
      <right style="medium">
        <color rgb="FF003399"/>
      </right>
      <top style="medium">
        <color rgb="FF003399"/>
      </top>
      <bottom style="thin">
        <color rgb="FF003399"/>
      </bottom>
      <diagonal/>
    </border>
    <border>
      <left style="medium">
        <color rgb="FF003399"/>
      </left>
      <right style="thin">
        <color rgb="FF003399"/>
      </right>
      <top style="thin">
        <color rgb="FF003399"/>
      </top>
      <bottom style="medium">
        <color rgb="FF003399"/>
      </bottom>
      <diagonal/>
    </border>
    <border>
      <left style="thin">
        <color rgb="FF003399"/>
      </left>
      <right style="thin">
        <color rgb="FF003399"/>
      </right>
      <top style="thin">
        <color rgb="FF003399"/>
      </top>
      <bottom style="medium">
        <color rgb="FF003399"/>
      </bottom>
      <diagonal/>
    </border>
    <border>
      <left style="thin">
        <color rgb="FF003399"/>
      </left>
      <right style="medium">
        <color rgb="FF003399"/>
      </right>
      <top style="thin">
        <color rgb="FF003399"/>
      </top>
      <bottom style="medium">
        <color rgb="FF003399"/>
      </bottom>
      <diagonal/>
    </border>
    <border>
      <left style="thin">
        <color rgb="FF003399"/>
      </left>
      <right style="thin">
        <color rgb="FF003399"/>
      </right>
      <top style="thin">
        <color rgb="FF003399"/>
      </top>
      <bottom style="thin">
        <color rgb="FF003399"/>
      </bottom>
      <diagonal/>
    </border>
    <border>
      <left/>
      <right style="medium">
        <color indexed="64"/>
      </right>
      <top style="medium">
        <color indexed="64"/>
      </top>
      <bottom style="medium">
        <color indexed="64"/>
      </bottom>
      <diagonal/>
    </border>
    <border>
      <left/>
      <right/>
      <top style="dotted">
        <color auto="1"/>
      </top>
      <bottom style="thin">
        <color indexed="64"/>
      </bottom>
      <diagonal/>
    </border>
    <border>
      <left/>
      <right style="thin">
        <color indexed="64"/>
      </right>
      <top style="dotted">
        <color auto="1"/>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4">
    <xf numFmtId="0" fontId="0" fillId="0" borderId="0"/>
    <xf numFmtId="44" fontId="2" fillId="0" borderId="0" applyFont="0" applyFill="0" applyBorder="0" applyAlignment="0" applyProtection="0"/>
    <xf numFmtId="9" fontId="2" fillId="0" borderId="0" applyFont="0" applyFill="0" applyBorder="0" applyAlignment="0" applyProtection="0"/>
    <xf numFmtId="0" fontId="21" fillId="0" borderId="0" applyNumberFormat="0" applyFill="0" applyBorder="0" applyAlignment="0" applyProtection="0"/>
  </cellStyleXfs>
  <cellXfs count="210">
    <xf numFmtId="0" fontId="0" fillId="0" borderId="0" xfId="0"/>
    <xf numFmtId="0" fontId="1" fillId="0" borderId="0" xfId="0" applyFont="1"/>
    <xf numFmtId="0" fontId="1" fillId="3" borderId="3" xfId="0" applyFont="1" applyFill="1" applyBorder="1"/>
    <xf numFmtId="0" fontId="1" fillId="3" borderId="4" xfId="0" applyFont="1" applyFill="1" applyBorder="1"/>
    <xf numFmtId="0" fontId="0" fillId="0" borderId="5" xfId="0" applyBorder="1"/>
    <xf numFmtId="0" fontId="0" fillId="0" borderId="6" xfId="0" applyBorder="1"/>
    <xf numFmtId="0" fontId="0" fillId="0" borderId="11" xfId="0" applyBorder="1"/>
    <xf numFmtId="0" fontId="0" fillId="0" borderId="12" xfId="0" applyBorder="1"/>
    <xf numFmtId="0" fontId="0" fillId="0" borderId="13" xfId="0" applyBorder="1"/>
    <xf numFmtId="2" fontId="0" fillId="0" borderId="14" xfId="0" applyNumberFormat="1" applyBorder="1"/>
    <xf numFmtId="0" fontId="0" fillId="0" borderId="0" xfId="0" applyFill="1"/>
    <xf numFmtId="0" fontId="0" fillId="0" borderId="0" xfId="0" applyFill="1" applyBorder="1" applyAlignment="1">
      <alignment horizontal="right" vertical="center"/>
    </xf>
    <xf numFmtId="0" fontId="0" fillId="0" borderId="0" xfId="0" applyAlignment="1">
      <alignment vertical="center"/>
    </xf>
    <xf numFmtId="0" fontId="5" fillId="0" borderId="0" xfId="0" applyFont="1" applyFill="1" applyBorder="1" applyAlignment="1">
      <alignment horizontal="left" wrapText="1"/>
    </xf>
    <xf numFmtId="0" fontId="0" fillId="0" borderId="17" xfId="0" applyFill="1" applyBorder="1" applyAlignment="1">
      <alignment horizontal="right" vertical="center"/>
    </xf>
    <xf numFmtId="164" fontId="13" fillId="0" borderId="0" xfId="0" applyNumberFormat="1" applyFont="1" applyFill="1" applyBorder="1" applyAlignment="1">
      <alignment horizontal="right" vertical="center" wrapText="1"/>
    </xf>
    <xf numFmtId="0" fontId="5" fillId="0" borderId="0" xfId="0" applyFont="1" applyFill="1" applyBorder="1" applyAlignment="1">
      <alignment horizontal="right" vertical="center" wrapText="1"/>
    </xf>
    <xf numFmtId="0" fontId="0" fillId="5" borderId="1" xfId="0" applyFill="1" applyBorder="1" applyAlignment="1" applyProtection="1">
      <alignment horizontal="center" vertical="center"/>
      <protection locked="0"/>
    </xf>
    <xf numFmtId="164" fontId="4" fillId="2" borderId="2" xfId="0" applyNumberFormat="1" applyFont="1" applyFill="1" applyBorder="1" applyAlignment="1">
      <alignment vertical="center"/>
    </xf>
    <xf numFmtId="0" fontId="9" fillId="5" borderId="1" xfId="0" applyFont="1" applyFill="1" applyBorder="1" applyAlignment="1" applyProtection="1">
      <alignment horizontal="center" vertical="center" wrapText="1"/>
      <protection locked="0"/>
    </xf>
    <xf numFmtId="0" fontId="0" fillId="0" borderId="7" xfId="0" applyBorder="1"/>
    <xf numFmtId="2" fontId="0" fillId="0" borderId="8" xfId="0" applyNumberFormat="1" applyBorder="1"/>
    <xf numFmtId="0" fontId="6" fillId="7" borderId="0" xfId="0" applyFont="1" applyFill="1" applyBorder="1" applyAlignment="1">
      <alignment horizontal="left" wrapText="1"/>
    </xf>
    <xf numFmtId="49" fontId="0" fillId="7" borderId="0" xfId="0" applyNumberFormat="1" applyFill="1" applyBorder="1" applyAlignment="1">
      <alignment horizontal="left" vertical="top"/>
    </xf>
    <xf numFmtId="0" fontId="0" fillId="7" borderId="0" xfId="0" applyFill="1"/>
    <xf numFmtId="0" fontId="0" fillId="7" borderId="0" xfId="0" applyFill="1" applyBorder="1" applyAlignment="1">
      <alignment horizontal="right"/>
    </xf>
    <xf numFmtId="164" fontId="4" fillId="7" borderId="0" xfId="0" applyNumberFormat="1" applyFont="1" applyFill="1" applyBorder="1"/>
    <xf numFmtId="0" fontId="1" fillId="7" borderId="0" xfId="0" applyFont="1" applyFill="1"/>
    <xf numFmtId="0" fontId="0" fillId="7" borderId="0" xfId="0" applyFill="1" applyBorder="1" applyAlignment="1">
      <alignment horizontal="right" vertical="center"/>
    </xf>
    <xf numFmtId="164" fontId="4" fillId="7" borderId="0" xfId="0" applyNumberFormat="1" applyFont="1" applyFill="1" applyBorder="1" applyAlignment="1">
      <alignment vertical="center"/>
    </xf>
    <xf numFmtId="0" fontId="0" fillId="7" borderId="0" xfId="0" applyFill="1" applyBorder="1" applyAlignment="1" applyProtection="1">
      <alignment horizontal="center" vertical="center"/>
    </xf>
    <xf numFmtId="0" fontId="11" fillId="7" borderId="0" xfId="0" applyFont="1" applyFill="1" applyAlignment="1">
      <alignment horizontal="left"/>
    </xf>
    <xf numFmtId="0" fontId="10" fillId="7" borderId="0" xfId="0" applyFont="1" applyFill="1" applyAlignment="1">
      <alignment horizontal="left"/>
    </xf>
    <xf numFmtId="0" fontId="5" fillId="7" borderId="0" xfId="0" applyFont="1" applyFill="1" applyBorder="1" applyAlignment="1">
      <alignment horizontal="left" vertical="top" wrapText="1"/>
    </xf>
    <xf numFmtId="0" fontId="5" fillId="7" borderId="0" xfId="0" applyFont="1" applyFill="1" applyBorder="1" applyAlignment="1">
      <alignment horizontal="left" wrapText="1"/>
    </xf>
    <xf numFmtId="0" fontId="0" fillId="7" borderId="0" xfId="0" applyFill="1" applyProtection="1"/>
    <xf numFmtId="2" fontId="0" fillId="7" borderId="0" xfId="0" applyNumberFormat="1" applyFill="1"/>
    <xf numFmtId="0" fontId="0" fillId="7" borderId="0" xfId="0" applyFill="1" applyAlignment="1">
      <alignment wrapText="1"/>
    </xf>
    <xf numFmtId="0" fontId="7" fillId="7" borderId="0" xfId="0" applyFont="1" applyFill="1" applyBorder="1" applyAlignment="1">
      <alignment wrapText="1"/>
    </xf>
    <xf numFmtId="9" fontId="0" fillId="7" borderId="0" xfId="2" applyFont="1" applyFill="1" applyAlignment="1">
      <alignment horizontal="center"/>
    </xf>
    <xf numFmtId="0" fontId="0" fillId="7" borderId="0" xfId="0" applyFill="1" applyAlignment="1">
      <alignment vertical="center"/>
    </xf>
    <xf numFmtId="0" fontId="0" fillId="7" borderId="0" xfId="0" applyFill="1" applyBorder="1"/>
    <xf numFmtId="2" fontId="0" fillId="7" borderId="0" xfId="0" applyNumberFormat="1" applyFill="1" applyAlignment="1">
      <alignment horizontal="left" vertical="top"/>
    </xf>
    <xf numFmtId="0" fontId="5" fillId="7" borderId="0" xfId="0" applyFont="1" applyFill="1" applyBorder="1" applyAlignment="1">
      <alignment horizontal="left" vertical="center" wrapText="1"/>
    </xf>
    <xf numFmtId="164" fontId="13" fillId="7" borderId="0" xfId="0" applyNumberFormat="1" applyFont="1" applyFill="1" applyBorder="1" applyAlignment="1">
      <alignment horizontal="right" vertical="center" wrapText="1"/>
    </xf>
    <xf numFmtId="0" fontId="8" fillId="7" borderId="16" xfId="0" applyFont="1" applyFill="1" applyBorder="1" applyAlignment="1">
      <alignment horizontal="left" vertical="top" wrapText="1"/>
    </xf>
    <xf numFmtId="0" fontId="0" fillId="7" borderId="0" xfId="0" applyFont="1" applyFill="1"/>
    <xf numFmtId="0" fontId="0" fillId="7" borderId="3" xfId="0" applyFill="1" applyBorder="1"/>
    <xf numFmtId="0" fontId="0" fillId="7" borderId="29" xfId="0" applyFill="1" applyBorder="1"/>
    <xf numFmtId="0" fontId="0" fillId="7" borderId="4" xfId="0" applyFill="1" applyBorder="1"/>
    <xf numFmtId="0" fontId="0" fillId="7" borderId="30" xfId="0" applyFill="1" applyBorder="1"/>
    <xf numFmtId="0" fontId="4" fillId="7" borderId="0" xfId="0" applyFont="1" applyFill="1" applyBorder="1"/>
    <xf numFmtId="0" fontId="0" fillId="7" borderId="31" xfId="0" applyFill="1" applyBorder="1"/>
    <xf numFmtId="49" fontId="1" fillId="7" borderId="0" xfId="0" applyNumberFormat="1" applyFont="1" applyFill="1" applyBorder="1"/>
    <xf numFmtId="49" fontId="0" fillId="7" borderId="0" xfId="0" applyNumberFormat="1" applyFill="1" applyBorder="1"/>
    <xf numFmtId="0" fontId="1" fillId="6" borderId="0" xfId="0" applyFont="1" applyFill="1" applyBorder="1" applyAlignment="1">
      <alignment horizontal="center"/>
    </xf>
    <xf numFmtId="0" fontId="0" fillId="7" borderId="32" xfId="0" applyFill="1" applyBorder="1"/>
    <xf numFmtId="0" fontId="0" fillId="7" borderId="33" xfId="0" applyFill="1" applyBorder="1"/>
    <xf numFmtId="0" fontId="0" fillId="7" borderId="34" xfId="0" applyFill="1" applyBorder="1"/>
    <xf numFmtId="0" fontId="18" fillId="7" borderId="0" xfId="0" applyFont="1" applyFill="1" applyBorder="1" applyAlignment="1">
      <alignment horizontal="center"/>
    </xf>
    <xf numFmtId="0" fontId="15" fillId="7" borderId="0" xfId="0" applyFont="1" applyFill="1" applyProtection="1"/>
    <xf numFmtId="0" fontId="18" fillId="7" borderId="0" xfId="0" applyFont="1" applyFill="1" applyBorder="1" applyAlignment="1" applyProtection="1">
      <alignment horizontal="center"/>
    </xf>
    <xf numFmtId="0" fontId="18" fillId="7" borderId="0" xfId="0" applyFont="1" applyFill="1" applyBorder="1" applyAlignment="1" applyProtection="1">
      <alignment horizontal="right"/>
    </xf>
    <xf numFmtId="3" fontId="4" fillId="7" borderId="0" xfId="0" applyNumberFormat="1" applyFont="1" applyFill="1" applyBorder="1" applyAlignment="1" applyProtection="1">
      <alignment horizontal="center" vertical="center"/>
    </xf>
    <xf numFmtId="0" fontId="0" fillId="7" borderId="0" xfId="0" applyFill="1" applyBorder="1" applyProtection="1"/>
    <xf numFmtId="0" fontId="16" fillId="7" borderId="0" xfId="0" applyFont="1" applyFill="1" applyAlignment="1" applyProtection="1">
      <alignment horizontal="right" vertical="center"/>
    </xf>
    <xf numFmtId="0" fontId="20" fillId="7" borderId="0" xfId="0" applyFont="1" applyFill="1" applyAlignment="1" applyProtection="1">
      <alignment horizontal="right" vertical="center"/>
    </xf>
    <xf numFmtId="3" fontId="1" fillId="7" borderId="0" xfId="0" applyNumberFormat="1" applyFont="1" applyFill="1" applyBorder="1" applyAlignment="1" applyProtection="1">
      <alignment horizontal="left" vertical="center"/>
    </xf>
    <xf numFmtId="164" fontId="17" fillId="7" borderId="0" xfId="0" applyNumberFormat="1" applyFont="1" applyFill="1" applyBorder="1" applyProtection="1"/>
    <xf numFmtId="3" fontId="4" fillId="7" borderId="0" xfId="0" applyNumberFormat="1" applyFont="1" applyFill="1" applyBorder="1" applyAlignment="1" applyProtection="1">
      <alignment horizontal="right" vertical="top" wrapText="1"/>
    </xf>
    <xf numFmtId="3" fontId="4" fillId="7" borderId="0" xfId="0" applyNumberFormat="1" applyFont="1" applyFill="1" applyBorder="1" applyAlignment="1" applyProtection="1">
      <alignment horizontal="left" vertical="top" wrapText="1"/>
    </xf>
    <xf numFmtId="3" fontId="4" fillId="7" borderId="0" xfId="0" applyNumberFormat="1" applyFont="1" applyFill="1" applyBorder="1" applyAlignment="1" applyProtection="1">
      <alignment horizontal="left" vertical="center"/>
    </xf>
    <xf numFmtId="3" fontId="22" fillId="7" borderId="0" xfId="0" applyNumberFormat="1" applyFont="1" applyFill="1" applyBorder="1" applyAlignment="1" applyProtection="1">
      <alignment horizontal="left" vertical="top" wrapText="1"/>
    </xf>
    <xf numFmtId="3" fontId="4" fillId="7" borderId="0" xfId="0" applyNumberFormat="1" applyFont="1" applyFill="1" applyBorder="1" applyAlignment="1" applyProtection="1">
      <alignment horizontal="right" vertical="center" wrapText="1"/>
    </xf>
    <xf numFmtId="0" fontId="0" fillId="7" borderId="5" xfId="0" applyFill="1" applyBorder="1"/>
    <xf numFmtId="0" fontId="0" fillId="7" borderId="6" xfId="0" applyFill="1" applyBorder="1"/>
    <xf numFmtId="0" fontId="0" fillId="7" borderId="13" xfId="0" applyFill="1" applyBorder="1"/>
    <xf numFmtId="0" fontId="0" fillId="7" borderId="14" xfId="0" applyFill="1" applyBorder="1"/>
    <xf numFmtId="0" fontId="0" fillId="0" borderId="0" xfId="0" applyFill="1" applyBorder="1"/>
    <xf numFmtId="49" fontId="0" fillId="7" borderId="0" xfId="0" applyNumberFormat="1" applyFill="1" applyBorder="1" applyAlignment="1">
      <alignment horizontal="left" vertical="center"/>
    </xf>
    <xf numFmtId="0" fontId="26" fillId="9" borderId="20" xfId="0" applyFont="1" applyFill="1" applyBorder="1" applyAlignment="1">
      <alignment horizontal="left" vertical="center" wrapText="1"/>
    </xf>
    <xf numFmtId="164" fontId="31" fillId="9" borderId="2" xfId="0" applyNumberFormat="1" applyFont="1" applyFill="1" applyBorder="1" applyAlignment="1">
      <alignment horizontal="right" vertical="center" wrapText="1"/>
    </xf>
    <xf numFmtId="0" fontId="29" fillId="6" borderId="10" xfId="1" applyNumberFormat="1" applyFont="1" applyFill="1" applyBorder="1" applyAlignment="1">
      <alignment horizontal="center" vertical="center" wrapText="1"/>
    </xf>
    <xf numFmtId="0" fontId="34" fillId="6" borderId="15" xfId="0" applyFont="1" applyFill="1" applyBorder="1" applyAlignment="1">
      <alignment horizontal="left"/>
    </xf>
    <xf numFmtId="0" fontId="34" fillId="6" borderId="10" xfId="0" applyFont="1" applyFill="1" applyBorder="1" applyAlignment="1">
      <alignment horizontal="left"/>
    </xf>
    <xf numFmtId="0" fontId="0" fillId="7" borderId="0" xfId="0" applyFill="1" applyBorder="1" applyProtection="1">
      <protection locked="0"/>
    </xf>
    <xf numFmtId="0" fontId="37" fillId="7" borderId="0" xfId="0" applyFont="1" applyFill="1" applyAlignment="1">
      <alignment horizontal="right" vertical="center"/>
    </xf>
    <xf numFmtId="0" fontId="37" fillId="7" borderId="0" xfId="0" applyFont="1" applyFill="1" applyAlignment="1" applyProtection="1">
      <alignment horizontal="right" vertical="center"/>
    </xf>
    <xf numFmtId="165" fontId="38" fillId="7" borderId="0" xfId="0" applyNumberFormat="1" applyFont="1" applyFill="1" applyBorder="1" applyAlignment="1" applyProtection="1">
      <alignment horizontal="right"/>
    </xf>
    <xf numFmtId="3" fontId="30" fillId="7" borderId="0" xfId="0" applyNumberFormat="1" applyFont="1" applyFill="1" applyBorder="1" applyAlignment="1" applyProtection="1">
      <alignment horizontal="right" vertical="top" wrapText="1"/>
    </xf>
    <xf numFmtId="3" fontId="30" fillId="7" borderId="0" xfId="0" applyNumberFormat="1" applyFont="1" applyFill="1" applyBorder="1" applyAlignment="1" applyProtection="1">
      <alignment horizontal="left" vertical="top" wrapText="1"/>
    </xf>
    <xf numFmtId="165" fontId="25" fillId="0" borderId="0" xfId="0" applyNumberFormat="1" applyFont="1" applyFill="1" applyBorder="1" applyAlignment="1" applyProtection="1">
      <alignment horizontal="right" vertical="center"/>
    </xf>
    <xf numFmtId="164" fontId="30" fillId="6" borderId="2" xfId="0" applyNumberFormat="1" applyFont="1" applyFill="1" applyBorder="1" applyAlignment="1">
      <alignment vertical="center"/>
    </xf>
    <xf numFmtId="164" fontId="30" fillId="2" borderId="2" xfId="0" applyNumberFormat="1" applyFont="1" applyFill="1" applyBorder="1" applyAlignment="1">
      <alignment vertical="center"/>
    </xf>
    <xf numFmtId="0" fontId="24" fillId="7" borderId="0" xfId="0" applyFont="1" applyFill="1" applyAlignment="1">
      <alignment horizontal="center"/>
    </xf>
    <xf numFmtId="0" fontId="23" fillId="9" borderId="40" xfId="0" applyFont="1" applyFill="1" applyBorder="1" applyAlignment="1">
      <alignment horizontal="center"/>
    </xf>
    <xf numFmtId="0" fontId="23" fillId="9" borderId="41" xfId="0" applyFont="1" applyFill="1" applyBorder="1" applyAlignment="1">
      <alignment horizontal="center"/>
    </xf>
    <xf numFmtId="0" fontId="23" fillId="9" borderId="42" xfId="0" applyFont="1" applyFill="1" applyBorder="1" applyAlignment="1">
      <alignment horizontal="center"/>
    </xf>
    <xf numFmtId="0" fontId="28" fillId="5" borderId="43" xfId="0" applyFont="1" applyFill="1" applyBorder="1" applyAlignment="1" applyProtection="1">
      <alignment horizontal="center" vertical="center"/>
      <protection locked="0"/>
    </xf>
    <xf numFmtId="0" fontId="28" fillId="5" borderId="44" xfId="0" applyFont="1" applyFill="1" applyBorder="1" applyAlignment="1" applyProtection="1">
      <alignment horizontal="center" vertical="center"/>
      <protection locked="0"/>
    </xf>
    <xf numFmtId="0" fontId="28" fillId="0" borderId="45" xfId="0" applyFont="1" applyBorder="1" applyAlignment="1">
      <alignment horizontal="center" vertical="center"/>
    </xf>
    <xf numFmtId="165" fontId="25" fillId="8" borderId="36" xfId="0" applyNumberFormat="1" applyFont="1" applyFill="1" applyBorder="1" applyAlignment="1" applyProtection="1">
      <alignment horizontal="right" vertical="center"/>
    </xf>
    <xf numFmtId="165" fontId="25" fillId="0" borderId="36" xfId="0" applyNumberFormat="1" applyFont="1" applyFill="1" applyBorder="1" applyAlignment="1" applyProtection="1">
      <alignment horizontal="right" vertical="center"/>
    </xf>
    <xf numFmtId="165" fontId="40" fillId="0" borderId="46" xfId="0" applyNumberFormat="1" applyFont="1" applyFill="1" applyBorder="1" applyAlignment="1" applyProtection="1">
      <alignment horizontal="right" vertical="center"/>
    </xf>
    <xf numFmtId="3" fontId="0" fillId="7" borderId="0" xfId="0" applyNumberFormat="1" applyFont="1" applyFill="1" applyBorder="1" applyAlignment="1" applyProtection="1">
      <alignment horizontal="left" vertical="center"/>
    </xf>
    <xf numFmtId="3" fontId="28" fillId="7" borderId="0" xfId="0" applyNumberFormat="1" applyFont="1" applyFill="1" applyBorder="1" applyAlignment="1" applyProtection="1">
      <alignment horizontal="left" vertical="center"/>
    </xf>
    <xf numFmtId="3" fontId="30" fillId="5" borderId="46" xfId="0" applyNumberFormat="1" applyFont="1" applyFill="1" applyBorder="1" applyAlignment="1" applyProtection="1">
      <alignment horizontal="center" vertical="center"/>
      <protection locked="0"/>
    </xf>
    <xf numFmtId="0" fontId="0" fillId="5" borderId="47" xfId="0" applyFill="1" applyBorder="1" applyAlignment="1" applyProtection="1">
      <alignment horizontal="center" vertical="center"/>
      <protection locked="0"/>
    </xf>
    <xf numFmtId="3" fontId="0" fillId="7" borderId="0" xfId="0" applyNumberFormat="1" applyFont="1" applyFill="1" applyBorder="1" applyAlignment="1" applyProtection="1">
      <alignment horizontal="left" vertical="center" wrapText="1"/>
    </xf>
    <xf numFmtId="0" fontId="41" fillId="7" borderId="0" xfId="0" applyFont="1" applyFill="1"/>
    <xf numFmtId="0" fontId="42" fillId="7" borderId="0" xfId="0" applyFont="1" applyFill="1"/>
    <xf numFmtId="0" fontId="15" fillId="7" borderId="0" xfId="0" applyFont="1" applyFill="1"/>
    <xf numFmtId="0" fontId="43" fillId="7" borderId="0" xfId="0" applyFont="1" applyFill="1" applyProtection="1"/>
    <xf numFmtId="165" fontId="25" fillId="0" borderId="2" xfId="0" applyNumberFormat="1" applyFont="1" applyFill="1" applyBorder="1" applyAlignment="1">
      <alignment horizontal="right" vertical="center"/>
    </xf>
    <xf numFmtId="0" fontId="45" fillId="7" borderId="18" xfId="0" applyFont="1" applyFill="1" applyBorder="1" applyAlignment="1">
      <alignment horizontal="left" vertical="center" wrapText="1"/>
    </xf>
    <xf numFmtId="165" fontId="25" fillId="0" borderId="0" xfId="0" applyNumberFormat="1" applyFont="1" applyFill="1" applyBorder="1" applyAlignment="1">
      <alignment horizontal="right" vertical="center"/>
    </xf>
    <xf numFmtId="0" fontId="45" fillId="7" borderId="16" xfId="0" applyFont="1" applyFill="1" applyBorder="1" applyAlignment="1">
      <alignment horizontal="left" vertical="center" wrapText="1"/>
    </xf>
    <xf numFmtId="0" fontId="14" fillId="5" borderId="1" xfId="0" applyFont="1" applyFill="1" applyBorder="1" applyAlignment="1" applyProtection="1">
      <alignment horizontal="center" vertical="center" wrapText="1"/>
      <protection locked="0"/>
    </xf>
    <xf numFmtId="0" fontId="41" fillId="0" borderId="0" xfId="0" applyFont="1"/>
    <xf numFmtId="0" fontId="45" fillId="7" borderId="16" xfId="0" applyFont="1" applyFill="1" applyBorder="1" applyAlignment="1">
      <alignment horizontal="left" vertical="top" wrapText="1"/>
    </xf>
    <xf numFmtId="0" fontId="41" fillId="0" borderId="5" xfId="0" applyFont="1" applyBorder="1"/>
    <xf numFmtId="0" fontId="41" fillId="0" borderId="6" xfId="0" applyFont="1" applyBorder="1"/>
    <xf numFmtId="0" fontId="45" fillId="7" borderId="19" xfId="0" applyFont="1" applyFill="1" applyBorder="1" applyAlignment="1">
      <alignment horizontal="left" vertical="center" wrapText="1"/>
    </xf>
    <xf numFmtId="0" fontId="41" fillId="0" borderId="13" xfId="0" applyFont="1" applyBorder="1"/>
    <xf numFmtId="0" fontId="41" fillId="0" borderId="14" xfId="0" applyFont="1" applyBorder="1"/>
    <xf numFmtId="0" fontId="41" fillId="0" borderId="11" xfId="0" applyFont="1" applyFill="1" applyBorder="1"/>
    <xf numFmtId="0" fontId="41" fillId="0" borderId="12" xfId="0" applyFont="1" applyBorder="1"/>
    <xf numFmtId="0" fontId="41" fillId="0" borderId="5" xfId="0" applyFont="1" applyFill="1" applyBorder="1"/>
    <xf numFmtId="0" fontId="41" fillId="0" borderId="13" xfId="0" applyFont="1" applyFill="1" applyBorder="1"/>
    <xf numFmtId="0" fontId="41" fillId="0" borderId="7" xfId="0" applyFont="1" applyFill="1" applyBorder="1"/>
    <xf numFmtId="0" fontId="41" fillId="0" borderId="8" xfId="0" applyFont="1" applyBorder="1"/>
    <xf numFmtId="0" fontId="41" fillId="0" borderId="21" xfId="0" applyFont="1" applyBorder="1"/>
    <xf numFmtId="0" fontId="41" fillId="0" borderId="22" xfId="0" applyFont="1" applyBorder="1" applyAlignment="1">
      <alignment horizontal="center"/>
    </xf>
    <xf numFmtId="0" fontId="41" fillId="7" borderId="0" xfId="0" applyFont="1" applyFill="1" applyProtection="1"/>
    <xf numFmtId="0" fontId="45" fillId="7" borderId="15" xfId="0" applyFont="1" applyFill="1" applyBorder="1" applyAlignment="1" applyProtection="1">
      <alignment horizontal="left" vertical="center" wrapText="1"/>
    </xf>
    <xf numFmtId="0" fontId="45" fillId="7" borderId="0" xfId="0" applyFont="1" applyFill="1" applyBorder="1" applyAlignment="1">
      <alignment horizontal="left" vertical="center" wrapText="1"/>
    </xf>
    <xf numFmtId="0" fontId="14" fillId="5" borderId="35" xfId="0" applyFont="1" applyFill="1" applyBorder="1" applyAlignment="1" applyProtection="1">
      <alignment horizontal="center" vertical="center" wrapText="1"/>
      <protection locked="0"/>
    </xf>
    <xf numFmtId="0" fontId="27" fillId="7" borderId="0" xfId="0" applyFont="1" applyFill="1" applyBorder="1" applyAlignment="1">
      <alignment horizontal="left"/>
    </xf>
    <xf numFmtId="0" fontId="6" fillId="7" borderId="0" xfId="0" applyFont="1" applyFill="1" applyBorder="1" applyAlignment="1">
      <alignment wrapText="1"/>
    </xf>
    <xf numFmtId="0" fontId="41" fillId="5" borderId="1" xfId="0" applyFont="1" applyFill="1" applyBorder="1" applyProtection="1">
      <protection locked="0"/>
    </xf>
    <xf numFmtId="49" fontId="41" fillId="7" borderId="0" xfId="0" applyNumberFormat="1" applyFont="1" applyFill="1" applyAlignment="1">
      <alignment horizontal="left" vertical="top"/>
    </xf>
    <xf numFmtId="2" fontId="41" fillId="0" borderId="0" xfId="0" applyNumberFormat="1" applyFont="1"/>
    <xf numFmtId="0" fontId="41" fillId="0" borderId="0" xfId="0" applyFont="1" applyAlignment="1">
      <alignment wrapText="1"/>
    </xf>
    <xf numFmtId="2" fontId="41" fillId="7" borderId="0" xfId="0" applyNumberFormat="1" applyFont="1" applyFill="1"/>
    <xf numFmtId="0" fontId="41" fillId="7" borderId="0" xfId="0" applyFont="1" applyFill="1" applyAlignment="1">
      <alignment wrapText="1"/>
    </xf>
    <xf numFmtId="0" fontId="41" fillId="7" borderId="0" xfId="0" applyFont="1" applyFill="1" applyAlignment="1">
      <alignment vertical="center"/>
    </xf>
    <xf numFmtId="0" fontId="41" fillId="0" borderId="0" xfId="0" applyFont="1" applyAlignment="1">
      <alignment vertical="center"/>
    </xf>
    <xf numFmtId="2" fontId="41" fillId="7" borderId="0" xfId="0" applyNumberFormat="1" applyFont="1" applyFill="1" applyAlignment="1">
      <alignment horizontal="left" vertical="top"/>
    </xf>
    <xf numFmtId="0" fontId="48" fillId="7" borderId="0" xfId="0" applyFont="1" applyFill="1"/>
    <xf numFmtId="0" fontId="49" fillId="6" borderId="9" xfId="0" applyFont="1" applyFill="1" applyBorder="1" applyAlignment="1">
      <alignment horizontal="left"/>
    </xf>
    <xf numFmtId="49" fontId="24" fillId="2" borderId="15" xfId="0" applyNumberFormat="1" applyFont="1" applyFill="1" applyBorder="1" applyAlignment="1">
      <alignment horizontal="left" vertical="top"/>
    </xf>
    <xf numFmtId="0" fontId="29" fillId="2" borderId="10" xfId="1" applyNumberFormat="1" applyFont="1" applyFill="1" applyBorder="1" applyAlignment="1">
      <alignment horizontal="center" vertical="center" wrapText="1"/>
    </xf>
    <xf numFmtId="49" fontId="24" fillId="6" borderId="9" xfId="0" applyNumberFormat="1" applyFont="1" applyFill="1" applyBorder="1" applyAlignment="1">
      <alignment horizontal="left" vertical="top"/>
    </xf>
    <xf numFmtId="0" fontId="28" fillId="4" borderId="0" xfId="0" applyFont="1" applyFill="1"/>
    <xf numFmtId="0" fontId="28" fillId="2" borderId="0" xfId="0" applyFont="1" applyFill="1"/>
    <xf numFmtId="0" fontId="0" fillId="7" borderId="0" xfId="0" applyFill="1" applyAlignment="1">
      <alignment horizontal="left" vertical="top"/>
    </xf>
    <xf numFmtId="0" fontId="0" fillId="5" borderId="21" xfId="0" applyFill="1" applyBorder="1" applyAlignment="1" applyProtection="1">
      <alignment horizontal="center" vertical="center"/>
      <protection locked="0"/>
    </xf>
    <xf numFmtId="0" fontId="0" fillId="5" borderId="50" xfId="0" applyFill="1" applyBorder="1" applyAlignment="1" applyProtection="1">
      <alignment horizontal="center" vertical="center"/>
      <protection locked="0"/>
    </xf>
    <xf numFmtId="0" fontId="0" fillId="5" borderId="51" xfId="0" applyFill="1" applyBorder="1" applyAlignment="1" applyProtection="1">
      <alignment horizontal="center" vertical="center"/>
      <protection locked="0"/>
    </xf>
    <xf numFmtId="0" fontId="52" fillId="7" borderId="0" xfId="0" applyFont="1" applyFill="1" applyBorder="1" applyAlignment="1">
      <alignment vertical="center"/>
    </xf>
    <xf numFmtId="0" fontId="19" fillId="4" borderId="0" xfId="0" applyFont="1" applyFill="1" applyBorder="1" applyAlignment="1">
      <alignment horizontal="left" vertical="center" wrapText="1"/>
    </xf>
    <xf numFmtId="0" fontId="53" fillId="7" borderId="0" xfId="0" applyFont="1" applyFill="1" applyBorder="1" applyAlignment="1">
      <alignment horizontal="left" vertical="center" wrapText="1"/>
    </xf>
    <xf numFmtId="0" fontId="27" fillId="7" borderId="0" xfId="0" applyFont="1" applyFill="1" applyBorder="1" applyAlignment="1">
      <alignment horizontal="left" wrapText="1"/>
    </xf>
    <xf numFmtId="0" fontId="45" fillId="0" borderId="19" xfId="0" applyFont="1" applyBorder="1" applyAlignment="1">
      <alignment horizontal="left" vertical="center" wrapText="1"/>
    </xf>
    <xf numFmtId="0" fontId="45" fillId="0" borderId="23" xfId="0" applyFont="1" applyBorder="1" applyAlignment="1">
      <alignment horizontal="left" vertical="center" wrapText="1"/>
    </xf>
    <xf numFmtId="0" fontId="45" fillId="0" borderId="18" xfId="0" applyFont="1" applyBorder="1" applyAlignment="1">
      <alignment horizontal="left" vertical="center" wrapText="1"/>
    </xf>
    <xf numFmtId="0" fontId="45" fillId="5" borderId="19" xfId="0" applyFont="1" applyFill="1" applyBorder="1" applyAlignment="1" applyProtection="1">
      <alignment horizontal="left" vertical="center" wrapText="1"/>
      <protection locked="0"/>
    </xf>
    <xf numFmtId="0" fontId="45" fillId="5" borderId="23" xfId="0" applyFont="1" applyFill="1" applyBorder="1" applyAlignment="1" applyProtection="1">
      <alignment horizontal="left" vertical="center" wrapText="1"/>
      <protection locked="0"/>
    </xf>
    <xf numFmtId="0" fontId="45" fillId="0" borderId="26" xfId="0" applyFont="1" applyBorder="1" applyAlignment="1">
      <alignment horizontal="left" vertical="center" wrapText="1"/>
    </xf>
    <xf numFmtId="0" fontId="27" fillId="6" borderId="15" xfId="0" applyFont="1" applyFill="1" applyBorder="1" applyAlignment="1">
      <alignment horizontal="left" vertical="center" wrapText="1"/>
    </xf>
    <xf numFmtId="0" fontId="26" fillId="9" borderId="20" xfId="0" applyFont="1" applyFill="1" applyBorder="1" applyAlignment="1">
      <alignment horizontal="left" vertical="center" wrapText="1"/>
    </xf>
    <xf numFmtId="0" fontId="45" fillId="7" borderId="27" xfId="0" applyFont="1" applyFill="1" applyBorder="1" applyAlignment="1">
      <alignment horizontal="left" vertical="center" wrapText="1"/>
    </xf>
    <xf numFmtId="0" fontId="45" fillId="7" borderId="28" xfId="0" applyFont="1" applyFill="1" applyBorder="1" applyAlignment="1">
      <alignment horizontal="left" vertical="center" wrapText="1"/>
    </xf>
    <xf numFmtId="0" fontId="45" fillId="7" borderId="19" xfId="0" applyFont="1" applyFill="1" applyBorder="1" applyAlignment="1">
      <alignment horizontal="left" vertical="center" wrapText="1"/>
    </xf>
    <xf numFmtId="0" fontId="45" fillId="7" borderId="23" xfId="0" applyFont="1" applyFill="1" applyBorder="1" applyAlignment="1">
      <alignment horizontal="left" vertical="center" wrapText="1"/>
    </xf>
    <xf numFmtId="0" fontId="45" fillId="5" borderId="19" xfId="0" applyFont="1" applyFill="1" applyBorder="1" applyAlignment="1" applyProtection="1">
      <alignment horizontal="left" vertical="top" wrapText="1"/>
      <protection locked="0"/>
    </xf>
    <xf numFmtId="0" fontId="45" fillId="5" borderId="23" xfId="0" applyFont="1" applyFill="1" applyBorder="1" applyAlignment="1" applyProtection="1">
      <alignment horizontal="left" vertical="top" wrapText="1"/>
      <protection locked="0"/>
    </xf>
    <xf numFmtId="0" fontId="27" fillId="2" borderId="15" xfId="0" applyFont="1" applyFill="1" applyBorder="1" applyAlignment="1">
      <alignment horizontal="left" wrapText="1"/>
    </xf>
    <xf numFmtId="0" fontId="45" fillId="7" borderId="24" xfId="0" applyFont="1" applyFill="1" applyBorder="1" applyAlignment="1">
      <alignment horizontal="left" vertical="center" wrapText="1"/>
    </xf>
    <xf numFmtId="0" fontId="45" fillId="7" borderId="25" xfId="0" applyFont="1" applyFill="1" applyBorder="1" applyAlignment="1">
      <alignment horizontal="left" vertical="center" wrapText="1"/>
    </xf>
    <xf numFmtId="0" fontId="45" fillId="5" borderId="18" xfId="0" applyFont="1" applyFill="1" applyBorder="1" applyAlignment="1" applyProtection="1">
      <alignment horizontal="left" vertical="center" wrapText="1"/>
      <protection locked="0"/>
    </xf>
    <xf numFmtId="0" fontId="45" fillId="7" borderId="18" xfId="0" applyFont="1" applyFill="1" applyBorder="1" applyAlignment="1">
      <alignment horizontal="left" vertical="center" wrapText="1"/>
    </xf>
    <xf numFmtId="0" fontId="45" fillId="5" borderId="48" xfId="0" applyFont="1" applyFill="1" applyBorder="1" applyAlignment="1" applyProtection="1">
      <alignment horizontal="left" vertical="center" wrapText="1"/>
      <protection locked="0"/>
    </xf>
    <xf numFmtId="0" fontId="45" fillId="5" borderId="49" xfId="0" applyFont="1" applyFill="1" applyBorder="1" applyAlignment="1" applyProtection="1">
      <alignment horizontal="left" vertical="center" wrapText="1"/>
      <protection locked="0"/>
    </xf>
    <xf numFmtId="0" fontId="45" fillId="7" borderId="19" xfId="0" applyFont="1" applyFill="1" applyBorder="1" applyAlignment="1">
      <alignment horizontal="left" vertical="top" wrapText="1"/>
    </xf>
    <xf numFmtId="0" fontId="45" fillId="7" borderId="23" xfId="0" applyFont="1" applyFill="1" applyBorder="1" applyAlignment="1">
      <alignment horizontal="left" vertical="top" wrapText="1"/>
    </xf>
    <xf numFmtId="0" fontId="45" fillId="7" borderId="18" xfId="0" applyFont="1" applyFill="1" applyBorder="1" applyAlignment="1">
      <alignment horizontal="left" vertical="top" wrapText="1"/>
    </xf>
    <xf numFmtId="0" fontId="45" fillId="7" borderId="26" xfId="0" applyFont="1" applyFill="1" applyBorder="1" applyAlignment="1">
      <alignment horizontal="left" vertical="top" wrapText="1"/>
    </xf>
    <xf numFmtId="0" fontId="12" fillId="7" borderId="18" xfId="0" applyFont="1" applyFill="1" applyBorder="1" applyAlignment="1">
      <alignment horizontal="left" vertical="top" wrapText="1"/>
    </xf>
    <xf numFmtId="0" fontId="12" fillId="7" borderId="19" xfId="0" applyFont="1" applyFill="1" applyBorder="1" applyAlignment="1">
      <alignment horizontal="left" vertical="top" wrapText="1"/>
    </xf>
    <xf numFmtId="0" fontId="47" fillId="7" borderId="9" xfId="0" applyFont="1" applyFill="1" applyBorder="1" applyAlignment="1">
      <alignment horizontal="left" vertical="center" wrapText="1"/>
    </xf>
    <xf numFmtId="0" fontId="47" fillId="7" borderId="15" xfId="0" applyFont="1" applyFill="1" applyBorder="1" applyAlignment="1">
      <alignment horizontal="left" vertical="center" wrapText="1"/>
    </xf>
    <xf numFmtId="0" fontId="47" fillId="7" borderId="10" xfId="0" applyFont="1" applyFill="1" applyBorder="1" applyAlignment="1">
      <alignment horizontal="left" vertical="center" wrapText="1"/>
    </xf>
    <xf numFmtId="0" fontId="45" fillId="7" borderId="26" xfId="0" applyFont="1" applyFill="1" applyBorder="1" applyAlignment="1">
      <alignment horizontal="left" vertical="center" wrapText="1"/>
    </xf>
    <xf numFmtId="0" fontId="50" fillId="4" borderId="0" xfId="0" applyFont="1" applyFill="1" applyAlignment="1">
      <alignment horizontal="center" vertical="center"/>
    </xf>
    <xf numFmtId="0" fontId="27" fillId="7" borderId="0" xfId="0" applyFont="1" applyFill="1" applyBorder="1" applyAlignment="1">
      <alignment horizontal="left" vertical="top" wrapText="1"/>
    </xf>
    <xf numFmtId="0" fontId="46" fillId="7" borderId="0" xfId="0" applyFont="1" applyFill="1" applyBorder="1" applyAlignment="1">
      <alignment horizontal="left" vertical="top" wrapText="1"/>
    </xf>
    <xf numFmtId="0" fontId="18" fillId="7" borderId="0" xfId="0" applyFont="1" applyFill="1" applyBorder="1" applyAlignment="1">
      <alignment horizontal="left" vertical="center"/>
    </xf>
    <xf numFmtId="0" fontId="18" fillId="7" borderId="0" xfId="0" applyFont="1" applyFill="1" applyAlignment="1">
      <alignment horizontal="left" vertical="center"/>
    </xf>
    <xf numFmtId="3" fontId="22" fillId="7" borderId="0" xfId="0" applyNumberFormat="1" applyFont="1" applyFill="1" applyBorder="1" applyAlignment="1" applyProtection="1">
      <alignment horizontal="left" vertical="top" wrapText="1"/>
    </xf>
    <xf numFmtId="3" fontId="39" fillId="7" borderId="0" xfId="0" applyNumberFormat="1" applyFont="1" applyFill="1" applyBorder="1" applyAlignment="1" applyProtection="1">
      <alignment horizontal="center" vertical="center" wrapText="1"/>
    </xf>
    <xf numFmtId="0" fontId="28" fillId="2" borderId="0" xfId="0" applyFont="1" applyFill="1" applyAlignment="1">
      <alignment horizontal="center" vertical="center"/>
    </xf>
    <xf numFmtId="0" fontId="18" fillId="7" borderId="0" xfId="0" applyFont="1" applyFill="1" applyBorder="1" applyAlignment="1">
      <alignment horizontal="center"/>
    </xf>
    <xf numFmtId="3" fontId="0" fillId="7" borderId="0" xfId="0" applyNumberFormat="1" applyFont="1" applyFill="1" applyBorder="1" applyAlignment="1" applyProtection="1">
      <alignment horizontal="left" vertical="center" wrapText="1"/>
    </xf>
    <xf numFmtId="0" fontId="32" fillId="8" borderId="37" xfId="3" applyFont="1" applyFill="1" applyBorder="1" applyAlignment="1" applyProtection="1">
      <alignment horizontal="center" vertical="center"/>
      <protection locked="0"/>
    </xf>
    <xf numFmtId="0" fontId="32" fillId="8" borderId="38" xfId="3" applyFont="1" applyFill="1" applyBorder="1" applyAlignment="1" applyProtection="1">
      <alignment horizontal="center" vertical="center"/>
      <protection locked="0"/>
    </xf>
    <xf numFmtId="0" fontId="32" fillId="8" borderId="39" xfId="3" applyFont="1" applyFill="1" applyBorder="1" applyAlignment="1" applyProtection="1">
      <alignment horizontal="center" vertical="center"/>
      <protection locked="0"/>
    </xf>
    <xf numFmtId="0" fontId="0" fillId="7" borderId="0" xfId="0" applyFill="1" applyAlignment="1">
      <alignment horizontal="center"/>
    </xf>
    <xf numFmtId="0" fontId="44" fillId="7" borderId="0" xfId="0" applyFont="1" applyFill="1" applyAlignment="1">
      <alignment horizontal="left" vertical="top" wrapText="1"/>
    </xf>
    <xf numFmtId="0" fontId="0" fillId="7" borderId="0" xfId="0" applyFill="1" applyAlignment="1">
      <alignment horizontal="left" vertical="top" wrapText="1"/>
    </xf>
  </cellXfs>
  <cellStyles count="4">
    <cellStyle name="Hyperlink" xfId="3" builtinId="8"/>
    <cellStyle name="Prozent" xfId="2" builtinId="5"/>
    <cellStyle name="Standard" xfId="0" builtinId="0"/>
    <cellStyle name="Währung" xfId="1" builtinId="4"/>
  </cellStyles>
  <dxfs count="1">
    <dxf>
      <font>
        <color theme="0"/>
      </font>
      <fill>
        <patternFill>
          <bgColor theme="0"/>
        </patternFill>
      </fill>
    </dxf>
  </dxfs>
  <tableStyles count="0" defaultTableStyle="TableStyleMedium2" defaultPivotStyle="PivotStyleLight16"/>
  <colors>
    <mruColors>
      <color rgb="FF003399"/>
      <color rgb="FFFFFFCC"/>
      <color rgb="FF0000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142875</xdr:colOff>
      <xdr:row>1</xdr:row>
      <xdr:rowOff>95251</xdr:rowOff>
    </xdr:from>
    <xdr:to>
      <xdr:col>6</xdr:col>
      <xdr:colOff>139872</xdr:colOff>
      <xdr:row>3</xdr:row>
      <xdr:rowOff>227843</xdr:rowOff>
    </xdr:to>
    <xdr:pic>
      <xdr:nvPicPr>
        <xdr:cNvPr id="4" name="Grafik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10313" y="293689"/>
          <a:ext cx="1417809" cy="5612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1168976</xdr:colOff>
      <xdr:row>2</xdr:row>
      <xdr:rowOff>138544</xdr:rowOff>
    </xdr:from>
    <xdr:to>
      <xdr:col>7</xdr:col>
      <xdr:colOff>153580</xdr:colOff>
      <xdr:row>2</xdr:row>
      <xdr:rowOff>843719</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11885" y="432953"/>
          <a:ext cx="1781491" cy="705175"/>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handlungshilfe.bgetem.de/"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9"/>
  <sheetViews>
    <sheetView zoomScale="120" zoomScaleNormal="120" workbookViewId="0">
      <selection activeCell="F16" sqref="F16"/>
    </sheetView>
  </sheetViews>
  <sheetFormatPr baseColWidth="10" defaultRowHeight="15" x14ac:dyDescent="0.25"/>
  <cols>
    <col min="1" max="1" width="3.42578125" customWidth="1"/>
    <col min="2" max="2" width="3.28515625" customWidth="1"/>
    <col min="3" max="3" width="30.5703125" customWidth="1"/>
    <col min="4" max="4" width="25.7109375" customWidth="1"/>
    <col min="5" max="5" width="29.42578125" customWidth="1"/>
    <col min="6" max="6" width="21.28515625" customWidth="1"/>
    <col min="7" max="7" width="4.140625" customWidth="1"/>
    <col min="8" max="8" width="3.85546875" style="24" customWidth="1"/>
    <col min="9" max="10" width="0" style="24" hidden="1" customWidth="1"/>
    <col min="11" max="21" width="11.42578125" style="24"/>
  </cols>
  <sheetData>
    <row r="1" spans="1:7" ht="15.75" thickBot="1" x14ac:dyDescent="0.3">
      <c r="A1" s="24"/>
      <c r="B1" s="24"/>
      <c r="C1" s="24"/>
      <c r="D1" s="24"/>
      <c r="E1" s="24"/>
      <c r="F1" s="24"/>
      <c r="G1" s="24"/>
    </row>
    <row r="2" spans="1:7" x14ac:dyDescent="0.25">
      <c r="A2" s="24"/>
      <c r="B2" s="47"/>
      <c r="C2" s="48"/>
      <c r="D2" s="48"/>
      <c r="E2" s="48"/>
      <c r="F2" s="48"/>
      <c r="G2" s="49"/>
    </row>
    <row r="3" spans="1:7" ht="18.75" x14ac:dyDescent="0.3">
      <c r="A3" s="24"/>
      <c r="B3" s="50"/>
      <c r="C3" s="51" t="s">
        <v>206</v>
      </c>
      <c r="D3" s="41"/>
      <c r="E3" s="41"/>
      <c r="F3" s="41"/>
      <c r="G3" s="52"/>
    </row>
    <row r="4" spans="1:7" ht="21.75" customHeight="1" x14ac:dyDescent="0.25">
      <c r="A4" s="24"/>
      <c r="B4" s="50"/>
      <c r="C4" s="85"/>
      <c r="D4" s="41"/>
      <c r="E4" s="41"/>
      <c r="F4" s="41"/>
      <c r="G4" s="52"/>
    </row>
    <row r="5" spans="1:7" ht="21.75" customHeight="1" x14ac:dyDescent="0.25">
      <c r="A5" s="24"/>
      <c r="B5" s="50"/>
      <c r="C5" s="85"/>
      <c r="D5" s="41"/>
      <c r="E5" s="41"/>
      <c r="F5" s="41"/>
      <c r="G5" s="52"/>
    </row>
    <row r="6" spans="1:7" x14ac:dyDescent="0.25">
      <c r="A6" s="24"/>
      <c r="B6" s="50"/>
      <c r="C6" s="41" t="s">
        <v>190</v>
      </c>
      <c r="D6" s="41"/>
      <c r="E6" s="41"/>
      <c r="F6" s="41"/>
      <c r="G6" s="52"/>
    </row>
    <row r="7" spans="1:7" x14ac:dyDescent="0.25">
      <c r="A7" s="24"/>
      <c r="B7" s="50"/>
      <c r="C7" s="41"/>
      <c r="D7" s="41"/>
      <c r="E7" s="41"/>
      <c r="F7" s="41"/>
      <c r="G7" s="52"/>
    </row>
    <row r="8" spans="1:7" x14ac:dyDescent="0.25">
      <c r="A8" s="24"/>
      <c r="B8" s="50"/>
      <c r="C8" s="41" t="s">
        <v>191</v>
      </c>
      <c r="D8" s="41"/>
      <c r="E8" s="41"/>
      <c r="F8" s="41"/>
      <c r="G8" s="52"/>
    </row>
    <row r="9" spans="1:7" x14ac:dyDescent="0.25">
      <c r="A9" s="24"/>
      <c r="B9" s="50"/>
      <c r="C9" s="53" t="s">
        <v>189</v>
      </c>
      <c r="D9" s="41"/>
      <c r="E9" s="41"/>
      <c r="F9" s="41"/>
      <c r="G9" s="52"/>
    </row>
    <row r="10" spans="1:7" x14ac:dyDescent="0.25">
      <c r="A10" s="24"/>
      <c r="B10" s="50"/>
      <c r="C10" s="53" t="s">
        <v>192</v>
      </c>
      <c r="D10" s="41"/>
      <c r="E10" s="41"/>
      <c r="F10" s="41"/>
      <c r="G10" s="52"/>
    </row>
    <row r="11" spans="1:7" x14ac:dyDescent="0.25">
      <c r="A11" s="24"/>
      <c r="B11" s="50"/>
      <c r="C11" s="53" t="s">
        <v>193</v>
      </c>
      <c r="D11" s="41"/>
      <c r="E11" s="41"/>
      <c r="F11" s="41"/>
      <c r="G11" s="52"/>
    </row>
    <row r="12" spans="1:7" x14ac:dyDescent="0.25">
      <c r="A12" s="24"/>
      <c r="B12" s="50"/>
      <c r="C12" s="53" t="s">
        <v>194</v>
      </c>
      <c r="D12" s="41"/>
      <c r="E12" s="41"/>
      <c r="F12" s="41"/>
      <c r="G12" s="52"/>
    </row>
    <row r="13" spans="1:7" ht="9" customHeight="1" x14ac:dyDescent="0.25">
      <c r="A13" s="24"/>
      <c r="B13" s="50"/>
      <c r="C13" s="53"/>
      <c r="D13" s="41"/>
      <c r="E13" s="41"/>
      <c r="F13" s="41"/>
      <c r="G13" s="52"/>
    </row>
    <row r="14" spans="1:7" x14ac:dyDescent="0.25">
      <c r="A14" s="24"/>
      <c r="B14" s="50"/>
      <c r="C14" s="54" t="s">
        <v>156</v>
      </c>
      <c r="D14" s="41"/>
      <c r="E14" s="41"/>
      <c r="F14" s="41"/>
      <c r="G14" s="52"/>
    </row>
    <row r="15" spans="1:7" ht="15.75" thickBot="1" x14ac:dyDescent="0.3">
      <c r="A15" s="24"/>
      <c r="B15" s="50"/>
      <c r="C15" s="55" t="s">
        <v>12</v>
      </c>
      <c r="D15" s="55" t="s">
        <v>187</v>
      </c>
      <c r="E15" s="55" t="s">
        <v>188</v>
      </c>
      <c r="F15" s="55" t="s">
        <v>185</v>
      </c>
      <c r="G15" s="52"/>
    </row>
    <row r="16" spans="1:7" ht="15.75" thickBot="1" x14ac:dyDescent="0.3">
      <c r="A16" s="24"/>
      <c r="B16" s="50"/>
      <c r="C16" s="156" t="s">
        <v>11</v>
      </c>
      <c r="D16" s="158" t="s">
        <v>0</v>
      </c>
      <c r="E16" s="157" t="s">
        <v>7</v>
      </c>
      <c r="F16" s="107" t="s">
        <v>6</v>
      </c>
      <c r="G16" s="52"/>
    </row>
    <row r="17" spans="1:22" x14ac:dyDescent="0.25">
      <c r="A17" s="24"/>
      <c r="B17" s="50"/>
      <c r="C17" s="41"/>
      <c r="D17" s="41"/>
      <c r="E17" s="41"/>
      <c r="F17" s="41"/>
      <c r="G17" s="52"/>
    </row>
    <row r="18" spans="1:22" x14ac:dyDescent="0.25">
      <c r="A18" s="24"/>
      <c r="B18" s="50"/>
      <c r="C18" s="41" t="s">
        <v>195</v>
      </c>
      <c r="D18" s="41"/>
      <c r="E18" s="41"/>
      <c r="F18" s="41"/>
      <c r="G18" s="52"/>
    </row>
    <row r="19" spans="1:22" x14ac:dyDescent="0.25">
      <c r="A19" s="24"/>
      <c r="B19" s="50"/>
      <c r="C19" s="41" t="s">
        <v>154</v>
      </c>
      <c r="D19" s="41"/>
      <c r="E19" s="41"/>
      <c r="F19" s="41"/>
      <c r="G19" s="52"/>
    </row>
    <row r="20" spans="1:22" x14ac:dyDescent="0.25">
      <c r="A20" s="24"/>
      <c r="B20" s="50"/>
      <c r="C20" s="41" t="s">
        <v>139</v>
      </c>
      <c r="D20" s="41"/>
      <c r="E20" s="41"/>
      <c r="F20" s="41"/>
      <c r="G20" s="52"/>
    </row>
    <row r="21" spans="1:22" x14ac:dyDescent="0.25">
      <c r="A21" s="24"/>
      <c r="B21" s="50"/>
      <c r="C21" s="41" t="s">
        <v>140</v>
      </c>
      <c r="D21" s="41"/>
      <c r="E21" s="41"/>
      <c r="F21" s="41"/>
      <c r="G21" s="52"/>
    </row>
    <row r="22" spans="1:22" x14ac:dyDescent="0.25">
      <c r="A22" s="24"/>
      <c r="B22" s="50"/>
      <c r="C22" s="41"/>
      <c r="D22" s="41"/>
      <c r="E22" s="41"/>
      <c r="F22" s="41"/>
      <c r="G22" s="52"/>
    </row>
    <row r="23" spans="1:22" ht="78" customHeight="1" x14ac:dyDescent="0.25">
      <c r="A23" s="24"/>
      <c r="B23" s="50"/>
      <c r="C23" s="160" t="s">
        <v>212</v>
      </c>
      <c r="D23" s="160"/>
      <c r="E23" s="160"/>
      <c r="F23" s="160"/>
      <c r="G23" s="52"/>
    </row>
    <row r="24" spans="1:22" x14ac:dyDescent="0.25">
      <c r="A24" s="24"/>
      <c r="B24" s="50"/>
      <c r="C24" s="41"/>
      <c r="D24" s="41"/>
      <c r="E24" s="41"/>
      <c r="F24" s="41"/>
      <c r="G24" s="52"/>
    </row>
    <row r="25" spans="1:22" ht="15.75" x14ac:dyDescent="0.25">
      <c r="A25" s="24"/>
      <c r="B25" s="50"/>
      <c r="C25" s="159" t="s">
        <v>207</v>
      </c>
      <c r="D25" s="41"/>
      <c r="E25" s="41"/>
      <c r="F25" s="41"/>
      <c r="G25" s="52"/>
    </row>
    <row r="26" spans="1:22" ht="47.25" customHeight="1" x14ac:dyDescent="0.25">
      <c r="A26" s="24"/>
      <c r="B26" s="50"/>
      <c r="C26" s="161" t="s">
        <v>213</v>
      </c>
      <c r="D26" s="161"/>
      <c r="E26" s="161"/>
      <c r="F26" s="161"/>
      <c r="G26" s="52"/>
      <c r="I26" s="74" t="s">
        <v>10</v>
      </c>
      <c r="J26" s="75">
        <v>1</v>
      </c>
    </row>
    <row r="27" spans="1:22" ht="15.75" thickBot="1" x14ac:dyDescent="0.3">
      <c r="A27" s="24"/>
      <c r="B27" s="56"/>
      <c r="C27" s="57"/>
      <c r="D27" s="57"/>
      <c r="E27" s="57"/>
      <c r="F27" s="57"/>
      <c r="G27" s="58"/>
      <c r="I27" s="74" t="s">
        <v>0</v>
      </c>
      <c r="J27" s="75">
        <f>14/3</f>
        <v>4.666666666666667</v>
      </c>
    </row>
    <row r="28" spans="1:22" ht="15.75" thickBot="1" x14ac:dyDescent="0.3">
      <c r="A28" s="24"/>
      <c r="B28" s="24"/>
      <c r="C28" s="24"/>
      <c r="D28" s="24"/>
      <c r="E28" s="24"/>
      <c r="F28" s="24"/>
      <c r="G28" s="24"/>
      <c r="I28" s="76" t="s">
        <v>1</v>
      </c>
      <c r="J28" s="77">
        <v>6.7</v>
      </c>
    </row>
    <row r="29" spans="1:22" ht="15.75" thickTop="1" x14ac:dyDescent="0.25">
      <c r="A29" s="24"/>
      <c r="B29" s="24"/>
      <c r="C29" s="24"/>
      <c r="D29" s="24"/>
      <c r="E29" s="24"/>
      <c r="F29" s="24"/>
      <c r="G29" s="24"/>
      <c r="V29" s="24"/>
    </row>
    <row r="30" spans="1:22" x14ac:dyDescent="0.25">
      <c r="A30" s="24"/>
      <c r="B30" s="24"/>
      <c r="C30" s="24"/>
      <c r="D30" s="24"/>
      <c r="E30" s="24"/>
      <c r="F30" s="24"/>
      <c r="G30" s="24"/>
      <c r="V30" s="24"/>
    </row>
    <row r="31" spans="1:22" x14ac:dyDescent="0.25">
      <c r="A31" s="24"/>
      <c r="B31" s="24"/>
      <c r="C31" s="24"/>
      <c r="D31" s="24"/>
      <c r="E31" s="24"/>
      <c r="F31" s="24"/>
      <c r="G31" s="24"/>
      <c r="V31" s="24"/>
    </row>
    <row r="32" spans="1:22" x14ac:dyDescent="0.25">
      <c r="A32" s="24"/>
      <c r="B32" s="24"/>
      <c r="C32" s="24"/>
      <c r="D32" s="24"/>
      <c r="E32" s="24"/>
      <c r="F32" s="24"/>
      <c r="G32" s="24"/>
      <c r="V32" s="24"/>
    </row>
    <row r="33" spans="1:22" x14ac:dyDescent="0.25">
      <c r="A33" s="24"/>
      <c r="B33" s="24"/>
      <c r="C33" s="24"/>
      <c r="D33" s="24"/>
      <c r="E33" s="24"/>
      <c r="F33" s="24"/>
      <c r="G33" s="24"/>
      <c r="V33" s="24"/>
    </row>
    <row r="34" spans="1:22" x14ac:dyDescent="0.25">
      <c r="A34" s="24"/>
      <c r="B34" s="24"/>
      <c r="C34" s="24"/>
      <c r="D34" s="24"/>
      <c r="E34" s="24"/>
      <c r="F34" s="24"/>
      <c r="G34" s="24"/>
      <c r="V34" s="24"/>
    </row>
    <row r="35" spans="1:22" x14ac:dyDescent="0.25">
      <c r="A35" s="24"/>
      <c r="B35" s="24"/>
      <c r="C35" s="24"/>
      <c r="D35" s="24"/>
      <c r="E35" s="24"/>
      <c r="F35" s="24"/>
      <c r="G35" s="24"/>
      <c r="V35" s="24"/>
    </row>
    <row r="36" spans="1:22" x14ac:dyDescent="0.25">
      <c r="A36" s="24"/>
      <c r="B36" s="24"/>
      <c r="C36" s="24"/>
      <c r="D36" s="24"/>
      <c r="E36" s="24"/>
      <c r="F36" s="24"/>
      <c r="G36" s="24"/>
      <c r="V36" s="24"/>
    </row>
    <row r="37" spans="1:22" x14ac:dyDescent="0.25">
      <c r="A37" s="24"/>
      <c r="B37" s="24"/>
      <c r="C37" s="24"/>
      <c r="D37" s="24"/>
      <c r="E37" s="24"/>
      <c r="F37" s="24"/>
      <c r="G37" s="24"/>
      <c r="V37" s="24"/>
    </row>
    <row r="38" spans="1:22" x14ac:dyDescent="0.25">
      <c r="A38" s="24"/>
      <c r="B38" s="24"/>
      <c r="C38" s="24"/>
      <c r="D38" s="24"/>
      <c r="E38" s="24"/>
      <c r="F38" s="24"/>
      <c r="G38" s="24"/>
      <c r="V38" s="24"/>
    </row>
    <row r="39" spans="1:22" x14ac:dyDescent="0.25">
      <c r="A39" s="24"/>
      <c r="B39" s="24"/>
      <c r="C39" s="24"/>
      <c r="D39" s="24"/>
      <c r="E39" s="24"/>
      <c r="F39" s="24"/>
      <c r="G39" s="24"/>
      <c r="V39" s="24"/>
    </row>
    <row r="40" spans="1:22" x14ac:dyDescent="0.25">
      <c r="A40" s="24"/>
      <c r="B40" s="24"/>
      <c r="C40" s="24"/>
      <c r="D40" s="24"/>
      <c r="E40" s="24"/>
      <c r="F40" s="24"/>
      <c r="G40" s="24"/>
      <c r="V40" s="24"/>
    </row>
    <row r="41" spans="1:22" x14ac:dyDescent="0.25">
      <c r="A41" s="24"/>
      <c r="B41" s="24"/>
      <c r="C41" s="24"/>
      <c r="D41" s="24"/>
      <c r="E41" s="24"/>
      <c r="F41" s="24"/>
      <c r="G41" s="24"/>
      <c r="V41" s="24"/>
    </row>
    <row r="42" spans="1:22" x14ac:dyDescent="0.25">
      <c r="A42" s="24"/>
      <c r="B42" s="24"/>
      <c r="C42" s="24"/>
      <c r="D42" s="24"/>
      <c r="E42" s="24"/>
      <c r="F42" s="24"/>
      <c r="G42" s="24"/>
      <c r="V42" s="24"/>
    </row>
    <row r="43" spans="1:22" x14ac:dyDescent="0.25">
      <c r="A43" s="24"/>
      <c r="B43" s="24"/>
      <c r="C43" s="24"/>
      <c r="D43" s="24"/>
      <c r="E43" s="24"/>
      <c r="F43" s="24"/>
      <c r="G43" s="24"/>
      <c r="V43" s="24"/>
    </row>
    <row r="44" spans="1:22" x14ac:dyDescent="0.25">
      <c r="A44" s="24"/>
      <c r="B44" s="24"/>
      <c r="C44" s="24"/>
      <c r="D44" s="24"/>
      <c r="E44" s="24"/>
      <c r="F44" s="24"/>
      <c r="G44" s="24"/>
      <c r="V44" s="24"/>
    </row>
    <row r="45" spans="1:22" x14ac:dyDescent="0.25">
      <c r="A45" s="24"/>
      <c r="B45" s="24"/>
      <c r="C45" s="24"/>
      <c r="D45" s="24"/>
      <c r="E45" s="24"/>
      <c r="F45" s="24"/>
      <c r="G45" s="24"/>
      <c r="V45" s="24"/>
    </row>
    <row r="46" spans="1:22" x14ac:dyDescent="0.25">
      <c r="A46" s="24"/>
      <c r="B46" s="24"/>
      <c r="C46" s="24"/>
      <c r="D46" s="24"/>
      <c r="E46" s="24"/>
      <c r="F46" s="24"/>
      <c r="G46" s="24"/>
      <c r="V46" s="24"/>
    </row>
    <row r="47" spans="1:22" x14ac:dyDescent="0.25">
      <c r="A47" s="24"/>
      <c r="B47" s="24"/>
      <c r="C47" s="24"/>
      <c r="D47" s="24"/>
      <c r="E47" s="24"/>
      <c r="F47" s="24"/>
      <c r="G47" s="24"/>
      <c r="V47" s="24"/>
    </row>
    <row r="48" spans="1:22" x14ac:dyDescent="0.25">
      <c r="A48" s="24"/>
      <c r="B48" s="24"/>
      <c r="C48" s="24"/>
      <c r="D48" s="24"/>
      <c r="E48" s="24"/>
      <c r="F48" s="24"/>
      <c r="G48" s="24"/>
      <c r="V48" s="24"/>
    </row>
    <row r="49" spans="1:22" x14ac:dyDescent="0.25">
      <c r="A49" s="24"/>
      <c r="B49" s="24"/>
      <c r="C49" s="24"/>
      <c r="D49" s="24"/>
      <c r="E49" s="24"/>
      <c r="F49" s="24"/>
      <c r="G49" s="24"/>
      <c r="V49" s="24"/>
    </row>
    <row r="50" spans="1:22" x14ac:dyDescent="0.25">
      <c r="A50" s="24"/>
      <c r="B50" s="24"/>
      <c r="C50" s="24"/>
      <c r="D50" s="24"/>
      <c r="E50" s="24"/>
      <c r="F50" s="24"/>
      <c r="G50" s="24"/>
      <c r="V50" s="24"/>
    </row>
    <row r="51" spans="1:22" x14ac:dyDescent="0.25">
      <c r="A51" s="24"/>
      <c r="B51" s="24"/>
      <c r="C51" s="24"/>
      <c r="D51" s="24"/>
      <c r="E51" s="24"/>
      <c r="F51" s="24"/>
      <c r="G51" s="24"/>
      <c r="V51" s="24"/>
    </row>
    <row r="52" spans="1:22" x14ac:dyDescent="0.25">
      <c r="A52" s="24"/>
      <c r="B52" s="24"/>
      <c r="C52" s="24"/>
      <c r="D52" s="24"/>
      <c r="E52" s="24"/>
      <c r="F52" s="24"/>
      <c r="G52" s="24"/>
      <c r="V52" s="24"/>
    </row>
    <row r="53" spans="1:22" x14ac:dyDescent="0.25">
      <c r="A53" s="24"/>
      <c r="B53" s="24"/>
      <c r="C53" s="24"/>
      <c r="D53" s="24"/>
      <c r="E53" s="24"/>
      <c r="F53" s="24"/>
      <c r="G53" s="24"/>
      <c r="V53" s="24"/>
    </row>
    <row r="54" spans="1:22" x14ac:dyDescent="0.25">
      <c r="A54" s="24"/>
      <c r="B54" s="24"/>
      <c r="C54" s="24"/>
      <c r="D54" s="24"/>
      <c r="E54" s="24"/>
      <c r="F54" s="24"/>
      <c r="G54" s="24"/>
      <c r="V54" s="24"/>
    </row>
    <row r="55" spans="1:22" x14ac:dyDescent="0.25">
      <c r="A55" s="24"/>
      <c r="B55" s="24"/>
      <c r="C55" s="24"/>
      <c r="D55" s="24"/>
      <c r="E55" s="24"/>
      <c r="F55" s="24"/>
      <c r="G55" s="24"/>
      <c r="V55" s="24"/>
    </row>
    <row r="56" spans="1:22" x14ac:dyDescent="0.25">
      <c r="A56" s="24"/>
      <c r="B56" s="24"/>
      <c r="C56" s="24"/>
      <c r="D56" s="24"/>
      <c r="E56" s="24"/>
      <c r="F56" s="24"/>
      <c r="G56" s="24"/>
      <c r="V56" s="24"/>
    </row>
    <row r="57" spans="1:22" x14ac:dyDescent="0.25">
      <c r="A57" s="24"/>
      <c r="B57" s="24"/>
      <c r="C57" s="24"/>
      <c r="D57" s="24"/>
      <c r="E57" s="24"/>
      <c r="F57" s="24"/>
      <c r="G57" s="24"/>
      <c r="V57" s="24"/>
    </row>
    <row r="58" spans="1:22" x14ac:dyDescent="0.25">
      <c r="A58" s="24"/>
      <c r="B58" s="24"/>
      <c r="C58" s="24"/>
      <c r="D58" s="24"/>
      <c r="E58" s="24"/>
      <c r="F58" s="24"/>
      <c r="G58" s="24"/>
      <c r="V58" s="24"/>
    </row>
    <row r="59" spans="1:22" x14ac:dyDescent="0.25">
      <c r="A59" s="24"/>
      <c r="B59" s="24"/>
      <c r="C59" s="24"/>
      <c r="D59" s="24"/>
      <c r="E59" s="24"/>
      <c r="F59" s="24"/>
      <c r="G59" s="24"/>
      <c r="V59" s="24"/>
    </row>
  </sheetData>
  <sheetProtection password="EB69" sheet="1" objects="1" scenarios="1" selectLockedCells="1"/>
  <mergeCells count="2">
    <mergeCell ref="C23:F23"/>
    <mergeCell ref="C26:F26"/>
  </mergeCells>
  <dataValidations count="4">
    <dataValidation type="list" showInputMessage="1" showErrorMessage="1" sqref="D16">
      <formula1>$I$27:$I$28</formula1>
    </dataValidation>
    <dataValidation type="list" showInputMessage="1" showErrorMessage="1" sqref="C16">
      <formula1>$I$26:$I$26</formula1>
    </dataValidation>
    <dataValidation type="list" showInputMessage="1" showErrorMessage="1" sqref="F16">
      <formula1>#REF!</formula1>
    </dataValidation>
    <dataValidation type="list" showInputMessage="1" showErrorMessage="1" sqref="E16">
      <formula1>#REF!</formula1>
    </dataValidation>
  </dataValidations>
  <pageMargins left="0.7" right="0.7" top="0.78740157499999996" bottom="0.78740157499999996" header="0.3" footer="0.3"/>
  <pageSetup paperSize="9"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6"/>
  <sheetViews>
    <sheetView tabSelected="1" zoomScale="110" zoomScaleNormal="110" zoomScaleSheetLayoutView="90" workbookViewId="0">
      <selection activeCell="B5" sqref="B5"/>
    </sheetView>
  </sheetViews>
  <sheetFormatPr baseColWidth="10" defaultRowHeight="15" x14ac:dyDescent="0.25"/>
  <cols>
    <col min="1" max="1" width="3.7109375" style="24" customWidth="1"/>
    <col min="2" max="2" width="40.140625" customWidth="1"/>
    <col min="3" max="3" width="24.42578125" customWidth="1"/>
    <col min="4" max="4" width="28.42578125" customWidth="1"/>
    <col min="5" max="5" width="22.28515625" customWidth="1"/>
    <col min="6" max="6" width="26.42578125" customWidth="1"/>
    <col min="7" max="7" width="15.42578125" customWidth="1"/>
    <col min="8" max="8" width="4.5703125" style="10" customWidth="1"/>
    <col min="9" max="9" width="30.140625" hidden="1" customWidth="1"/>
    <col min="10" max="10" width="11.42578125" hidden="1" customWidth="1"/>
    <col min="11" max="15" width="11.42578125" style="24"/>
  </cols>
  <sheetData>
    <row r="1" spans="1:10" ht="23.25" customHeight="1" x14ac:dyDescent="0.25">
      <c r="A1" s="153"/>
      <c r="B1" s="153"/>
      <c r="C1" s="194" t="s">
        <v>184</v>
      </c>
      <c r="D1" s="194"/>
      <c r="E1" s="194"/>
      <c r="F1" s="153"/>
      <c r="G1" s="153"/>
      <c r="H1" s="153"/>
    </row>
    <row r="2" spans="1:10" ht="23.25" customHeight="1" x14ac:dyDescent="0.25">
      <c r="A2" s="154"/>
      <c r="B2" s="154"/>
      <c r="C2" s="201" t="s">
        <v>167</v>
      </c>
      <c r="D2" s="201"/>
      <c r="E2" s="201"/>
      <c r="F2" s="154"/>
      <c r="G2" s="154"/>
      <c r="H2" s="154"/>
    </row>
    <row r="3" spans="1:10" ht="102.75" customHeight="1" x14ac:dyDescent="0.25">
      <c r="B3" s="209" t="s">
        <v>211</v>
      </c>
      <c r="C3" s="209"/>
      <c r="D3" s="209"/>
      <c r="E3" s="24"/>
      <c r="F3" s="207"/>
      <c r="G3" s="207"/>
      <c r="H3" s="207"/>
    </row>
    <row r="4" spans="1:10" ht="32.25" customHeight="1" x14ac:dyDescent="0.4">
      <c r="B4" s="110" t="s">
        <v>170</v>
      </c>
      <c r="C4" s="24"/>
      <c r="D4" s="24"/>
      <c r="E4" s="24"/>
      <c r="F4" s="24"/>
      <c r="G4" s="24"/>
      <c r="H4" s="24"/>
    </row>
    <row r="5" spans="1:10" ht="18.75" x14ac:dyDescent="0.25">
      <c r="B5" s="106"/>
      <c r="C5" s="197" t="s">
        <v>168</v>
      </c>
      <c r="D5" s="198"/>
      <c r="E5" s="198"/>
      <c r="F5" s="198"/>
      <c r="G5" s="198"/>
      <c r="H5" s="24"/>
    </row>
    <row r="6" spans="1:10" x14ac:dyDescent="0.25">
      <c r="B6" s="24"/>
      <c r="C6" s="24"/>
      <c r="D6" s="24"/>
      <c r="E6" s="24"/>
      <c r="F6" s="24"/>
      <c r="G6" s="24"/>
      <c r="H6" s="24"/>
    </row>
    <row r="7" spans="1:10" ht="20.25" thickBot="1" x14ac:dyDescent="0.45">
      <c r="B7" s="111" t="s">
        <v>171</v>
      </c>
      <c r="C7" s="24"/>
      <c r="D7" s="202"/>
      <c r="E7" s="202"/>
      <c r="F7" s="202"/>
      <c r="G7" s="202"/>
      <c r="H7" s="24"/>
    </row>
    <row r="8" spans="1:10" ht="15.75" thickBot="1" x14ac:dyDescent="0.3">
      <c r="B8" s="95" t="s">
        <v>172</v>
      </c>
      <c r="C8" s="96" t="s">
        <v>151</v>
      </c>
      <c r="D8" s="97" t="s">
        <v>186</v>
      </c>
      <c r="E8" s="59"/>
      <c r="F8" s="59"/>
      <c r="G8" s="59"/>
      <c r="H8" s="24"/>
      <c r="I8" s="2" t="s">
        <v>9</v>
      </c>
      <c r="J8" s="3" t="s">
        <v>8</v>
      </c>
    </row>
    <row r="9" spans="1:10" ht="30" customHeight="1" thickBot="1" x14ac:dyDescent="0.3">
      <c r="B9" s="98"/>
      <c r="C9" s="99" t="s">
        <v>155</v>
      </c>
      <c r="D9" s="100">
        <f>VLOOKUP(C9,I9:J12,2,FALSE)</f>
        <v>0</v>
      </c>
      <c r="E9" s="59"/>
      <c r="F9" s="86" t="s">
        <v>169</v>
      </c>
      <c r="G9" s="101">
        <f>VLOOKUP(C9,I9:J12,2,0)*B5</f>
        <v>0</v>
      </c>
      <c r="H9" s="24"/>
      <c r="I9" s="4" t="s">
        <v>150</v>
      </c>
      <c r="J9" s="5">
        <v>2.5</v>
      </c>
    </row>
    <row r="10" spans="1:10" ht="24.75" customHeight="1" x14ac:dyDescent="0.4">
      <c r="B10" s="60"/>
      <c r="C10" s="35"/>
      <c r="D10" s="61"/>
      <c r="E10" s="35"/>
      <c r="F10" s="62" t="s">
        <v>173</v>
      </c>
      <c r="G10" s="88">
        <f>IF(C9="III",B5*0.2,G9*0.2)</f>
        <v>0</v>
      </c>
      <c r="H10" s="39" t="str">
        <f>IF(G9&lt;&gt;0,G10/G9,"")</f>
        <v/>
      </c>
      <c r="I10" s="4" t="s">
        <v>149</v>
      </c>
      <c r="J10" s="5">
        <v>1.5</v>
      </c>
    </row>
    <row r="11" spans="1:10" ht="24" thickBot="1" x14ac:dyDescent="0.4">
      <c r="B11" s="63"/>
      <c r="C11" s="64"/>
      <c r="D11" s="35"/>
      <c r="E11" s="35"/>
      <c r="F11" s="65"/>
      <c r="G11" s="68"/>
      <c r="H11" s="24"/>
      <c r="I11" s="20" t="s">
        <v>148</v>
      </c>
      <c r="J11" s="21">
        <v>0.5</v>
      </c>
    </row>
    <row r="12" spans="1:10" ht="19.5" thickBot="1" x14ac:dyDescent="0.45">
      <c r="B12" s="112" t="s">
        <v>176</v>
      </c>
      <c r="C12" s="64"/>
      <c r="D12" s="35"/>
      <c r="E12" s="35"/>
      <c r="F12" s="35"/>
      <c r="G12" s="35"/>
      <c r="H12" s="24"/>
      <c r="I12" s="78" t="s">
        <v>155</v>
      </c>
      <c r="J12" s="78">
        <v>0</v>
      </c>
    </row>
    <row r="13" spans="1:10" ht="29.25" customHeight="1" thickBot="1" x14ac:dyDescent="0.3">
      <c r="B13" s="203" t="s">
        <v>174</v>
      </c>
      <c r="C13" s="203"/>
      <c r="D13" s="203"/>
      <c r="E13" s="35"/>
      <c r="F13" s="87" t="s">
        <v>175</v>
      </c>
      <c r="G13" s="101">
        <f>ROUNDUP(G36+G148+G226+G252,0)</f>
        <v>0</v>
      </c>
      <c r="H13" s="24"/>
    </row>
    <row r="14" spans="1:10" ht="24" customHeight="1" x14ac:dyDescent="0.25">
      <c r="B14" s="67"/>
      <c r="C14" s="67"/>
      <c r="D14" s="67"/>
      <c r="E14" s="67"/>
      <c r="F14" s="67"/>
      <c r="G14" s="67"/>
      <c r="H14" s="24"/>
    </row>
    <row r="15" spans="1:10" ht="18.75" x14ac:dyDescent="0.4">
      <c r="B15" s="112" t="s">
        <v>177</v>
      </c>
      <c r="C15" s="64"/>
      <c r="D15" s="35"/>
      <c r="E15" s="35"/>
      <c r="F15" s="35"/>
      <c r="G15" s="35"/>
      <c r="H15" s="24"/>
    </row>
    <row r="16" spans="1:10" ht="15.75" customHeight="1" thickBot="1" x14ac:dyDescent="0.3">
      <c r="B16" s="203" t="s">
        <v>178</v>
      </c>
      <c r="C16" s="203"/>
      <c r="D16" s="203"/>
      <c r="E16" s="35"/>
      <c r="F16" s="35"/>
      <c r="G16" s="35"/>
      <c r="H16" s="24"/>
    </row>
    <row r="17" spans="1:15" ht="27" customHeight="1" thickBot="1" x14ac:dyDescent="0.3">
      <c r="B17" s="203"/>
      <c r="C17" s="203"/>
      <c r="D17" s="203"/>
      <c r="E17" s="35"/>
      <c r="F17" s="87" t="s">
        <v>152</v>
      </c>
      <c r="G17" s="113">
        <f>G9+G13</f>
        <v>0</v>
      </c>
      <c r="H17" s="24"/>
    </row>
    <row r="18" spans="1:15" ht="27" customHeight="1" x14ac:dyDescent="0.25">
      <c r="B18" s="108"/>
      <c r="C18" s="108"/>
      <c r="D18" s="108"/>
      <c r="E18" s="35"/>
      <c r="F18" s="87"/>
      <c r="G18" s="115"/>
      <c r="H18" s="24"/>
    </row>
    <row r="19" spans="1:15" s="12" customFormat="1" ht="75.75" customHeight="1" x14ac:dyDescent="0.25">
      <c r="A19" s="24"/>
      <c r="B19" s="208" t="s">
        <v>208</v>
      </c>
      <c r="C19" s="208"/>
      <c r="D19" s="208"/>
      <c r="E19" s="155"/>
      <c r="F19" s="24"/>
      <c r="G19" s="24"/>
      <c r="H19" s="40"/>
      <c r="K19" s="40"/>
      <c r="L19" s="40"/>
      <c r="M19" s="40"/>
      <c r="N19" s="40"/>
      <c r="O19" s="40"/>
    </row>
    <row r="20" spans="1:15" ht="52.5" hidden="1" customHeight="1" x14ac:dyDescent="0.25">
      <c r="B20" s="200" t="s">
        <v>161</v>
      </c>
      <c r="C20" s="200"/>
      <c r="D20" s="200"/>
      <c r="E20" s="200"/>
      <c r="F20" s="200"/>
      <c r="G20" s="200"/>
      <c r="H20" s="24"/>
    </row>
    <row r="21" spans="1:15" ht="42" hidden="1" customHeight="1" x14ac:dyDescent="0.25">
      <c r="B21" s="89" t="s">
        <v>157</v>
      </c>
      <c r="C21" s="199" t="s">
        <v>14</v>
      </c>
      <c r="D21" s="199"/>
      <c r="E21" s="199"/>
      <c r="F21" s="199"/>
      <c r="G21" s="103">
        <f>G36</f>
        <v>0</v>
      </c>
      <c r="H21" s="24"/>
    </row>
    <row r="22" spans="1:15" ht="15.75" hidden="1" customHeight="1" x14ac:dyDescent="0.25">
      <c r="B22" s="90"/>
      <c r="C22" s="70"/>
      <c r="D22" s="70"/>
      <c r="E22" s="71"/>
      <c r="F22" s="71"/>
      <c r="G22" s="104"/>
      <c r="H22" s="24"/>
    </row>
    <row r="23" spans="1:15" ht="33" hidden="1" customHeight="1" x14ac:dyDescent="0.25">
      <c r="B23" s="89" t="s">
        <v>158</v>
      </c>
      <c r="C23" s="199" t="s">
        <v>74</v>
      </c>
      <c r="D23" s="199"/>
      <c r="E23" s="199"/>
      <c r="F23" s="199"/>
      <c r="G23" s="103">
        <f>G148</f>
        <v>0</v>
      </c>
      <c r="H23" s="24"/>
    </row>
    <row r="24" spans="1:15" ht="18" hidden="1" customHeight="1" x14ac:dyDescent="0.25">
      <c r="B24" s="89"/>
      <c r="C24" s="72"/>
      <c r="D24" s="72"/>
      <c r="E24" s="72"/>
      <c r="F24" s="72"/>
      <c r="G24" s="105"/>
      <c r="H24" s="24"/>
    </row>
    <row r="25" spans="1:15" ht="33" hidden="1" customHeight="1" x14ac:dyDescent="0.25">
      <c r="B25" s="89" t="s">
        <v>159</v>
      </c>
      <c r="C25" s="199" t="s">
        <v>105</v>
      </c>
      <c r="D25" s="199"/>
      <c r="E25" s="199"/>
      <c r="F25" s="199"/>
      <c r="G25" s="103">
        <f>G226</f>
        <v>0</v>
      </c>
      <c r="H25" s="24"/>
    </row>
    <row r="26" spans="1:15" ht="15" hidden="1" customHeight="1" x14ac:dyDescent="0.25">
      <c r="B26" s="89"/>
      <c r="C26" s="72"/>
      <c r="D26" s="72"/>
      <c r="E26" s="72"/>
      <c r="F26" s="72"/>
      <c r="G26" s="105"/>
      <c r="H26" s="24"/>
    </row>
    <row r="27" spans="1:15" ht="36" hidden="1" customHeight="1" x14ac:dyDescent="0.25">
      <c r="B27" s="89" t="s">
        <v>160</v>
      </c>
      <c r="C27" s="199" t="s">
        <v>117</v>
      </c>
      <c r="D27" s="199"/>
      <c r="E27" s="199"/>
      <c r="F27" s="199"/>
      <c r="G27" s="103">
        <f>G252</f>
        <v>0</v>
      </c>
      <c r="H27" s="24"/>
    </row>
    <row r="28" spans="1:15" ht="15" hidden="1" customHeight="1" thickBot="1" x14ac:dyDescent="0.3">
      <c r="B28" s="69"/>
      <c r="C28" s="72"/>
      <c r="D28" s="72"/>
      <c r="E28" s="72"/>
      <c r="F28" s="72"/>
      <c r="G28" s="91"/>
      <c r="H28" s="24"/>
    </row>
    <row r="29" spans="1:15" ht="36" hidden="1" customHeight="1" thickBot="1" x14ac:dyDescent="0.3">
      <c r="B29" s="69"/>
      <c r="C29" s="72"/>
      <c r="D29" s="72"/>
      <c r="E29" s="72"/>
      <c r="F29" s="73" t="s">
        <v>162</v>
      </c>
      <c r="G29" s="102">
        <f>G21+G23+G25+G27</f>
        <v>0</v>
      </c>
      <c r="H29" s="24"/>
    </row>
    <row r="30" spans="1:15" hidden="1" x14ac:dyDescent="0.25">
      <c r="B30" s="67"/>
      <c r="C30" s="67"/>
      <c r="D30" s="67"/>
      <c r="E30" s="67"/>
      <c r="F30" s="67"/>
      <c r="G30" s="67"/>
      <c r="H30" s="24"/>
    </row>
    <row r="31" spans="1:15" ht="82.5" hidden="1" customHeight="1" thickBot="1" x14ac:dyDescent="0.4">
      <c r="B31" s="63"/>
      <c r="C31" s="64"/>
      <c r="D31" s="35"/>
      <c r="E31" s="35"/>
      <c r="F31" s="66"/>
      <c r="G31" s="68"/>
      <c r="H31" s="24"/>
    </row>
    <row r="32" spans="1:15" ht="28.5" hidden="1" customHeight="1" thickBot="1" x14ac:dyDescent="0.3">
      <c r="A32" s="204" t="s">
        <v>163</v>
      </c>
      <c r="B32" s="205"/>
      <c r="C32" s="205"/>
      <c r="D32" s="205"/>
      <c r="E32" s="205"/>
      <c r="F32" s="205"/>
      <c r="G32" s="206"/>
      <c r="H32" s="24"/>
    </row>
    <row r="33" spans="1:15" s="12" customFormat="1" ht="15.75" customHeight="1" thickBot="1" x14ac:dyDescent="0.3">
      <c r="A33" s="24"/>
      <c r="B33" s="24"/>
      <c r="C33" s="24"/>
      <c r="D33" s="24"/>
      <c r="E33" s="24"/>
      <c r="F33" s="24"/>
      <c r="G33" s="24"/>
      <c r="H33" s="40"/>
      <c r="K33" s="40"/>
      <c r="L33" s="40"/>
      <c r="M33" s="40"/>
      <c r="N33" s="40"/>
      <c r="O33" s="40"/>
    </row>
    <row r="34" spans="1:15" ht="15.75" customHeight="1" thickTop="1" thickBot="1" x14ac:dyDescent="0.3">
      <c r="A34" s="80">
        <v>1</v>
      </c>
      <c r="B34" s="170" t="s">
        <v>14</v>
      </c>
      <c r="C34" s="170"/>
      <c r="D34" s="170"/>
      <c r="E34" s="170"/>
      <c r="F34" s="170"/>
      <c r="G34" s="170"/>
      <c r="H34" s="24"/>
    </row>
    <row r="35" spans="1:15" ht="24" customHeight="1" thickBot="1" x14ac:dyDescent="0.3">
      <c r="A35" s="33"/>
      <c r="B35" s="34"/>
      <c r="C35" s="34"/>
      <c r="D35" s="34"/>
      <c r="E35" s="34"/>
      <c r="F35" s="34"/>
      <c r="G35" s="34"/>
      <c r="H35" s="24"/>
    </row>
    <row r="36" spans="1:15" ht="15.75" customHeight="1" thickBot="1" x14ac:dyDescent="0.3">
      <c r="A36" s="33"/>
      <c r="B36" s="34"/>
      <c r="C36" s="34"/>
      <c r="D36" s="34"/>
      <c r="E36" s="34"/>
      <c r="F36" s="16" t="s">
        <v>131</v>
      </c>
      <c r="G36" s="81">
        <f>G40+G56+G72+G91+G102+G117+G128+G139</f>
        <v>0</v>
      </c>
      <c r="H36" s="24"/>
    </row>
    <row r="37" spans="1:15" s="12" customFormat="1" ht="18" customHeight="1" thickBot="1" x14ac:dyDescent="0.3">
      <c r="A37" s="33"/>
      <c r="B37" s="34"/>
      <c r="C37" s="34"/>
      <c r="D37" s="34"/>
      <c r="E37" s="34"/>
      <c r="F37" s="34"/>
      <c r="G37" s="34"/>
      <c r="H37" s="40"/>
      <c r="K37" s="40"/>
      <c r="L37" s="40"/>
      <c r="M37" s="40"/>
      <c r="N37" s="40"/>
      <c r="O37" s="40"/>
    </row>
    <row r="38" spans="1:15" ht="15.75" customHeight="1" x14ac:dyDescent="0.25">
      <c r="A38" s="152" t="s">
        <v>15</v>
      </c>
      <c r="B38" s="169" t="s">
        <v>16</v>
      </c>
      <c r="C38" s="169"/>
      <c r="D38" s="169"/>
      <c r="E38" s="169"/>
      <c r="F38" s="169"/>
      <c r="G38" s="82">
        <f>COUNTA(G43:G52)</f>
        <v>0</v>
      </c>
      <c r="H38" s="24"/>
      <c r="I38" s="2" t="s">
        <v>9</v>
      </c>
      <c r="J38" s="3" t="s">
        <v>8</v>
      </c>
    </row>
    <row r="39" spans="1:15" ht="21" customHeight="1" thickBot="1" x14ac:dyDescent="0.3">
      <c r="B39" s="94" t="s">
        <v>12</v>
      </c>
      <c r="C39" s="94" t="s">
        <v>187</v>
      </c>
      <c r="D39" s="94" t="s">
        <v>188</v>
      </c>
      <c r="E39" s="94" t="s">
        <v>185</v>
      </c>
      <c r="F39" s="27"/>
      <c r="G39" s="27"/>
      <c r="H39" s="41"/>
      <c r="I39" s="4" t="s">
        <v>10</v>
      </c>
      <c r="J39" s="5">
        <v>1</v>
      </c>
    </row>
    <row r="40" spans="1:15" ht="14.25" customHeight="1" thickBot="1" x14ac:dyDescent="0.3">
      <c r="B40" s="17" t="s">
        <v>10</v>
      </c>
      <c r="C40" s="17" t="s">
        <v>2</v>
      </c>
      <c r="D40" s="17" t="s">
        <v>3</v>
      </c>
      <c r="E40" s="17" t="s">
        <v>5</v>
      </c>
      <c r="F40" s="14" t="s">
        <v>41</v>
      </c>
      <c r="G40" s="92">
        <f>CEILING(VLOOKUP(B40,$I$39:$J$41,2,FALSE)*VLOOKUP(C40,$I$42:$J$44,2,FALSE)*VLOOKUP(D40,$I$45:$J$47,2,FALSE)*VLOOKUP(E40,$I$48:$J$49,2,FALSE)/741*$B$5*IF(G38&gt;0,1,0),0.5)</f>
        <v>0</v>
      </c>
      <c r="H40" s="24"/>
      <c r="I40" s="4" t="s">
        <v>13</v>
      </c>
      <c r="J40" s="5">
        <v>2</v>
      </c>
    </row>
    <row r="41" spans="1:15" ht="15.75" customHeight="1" thickBot="1" x14ac:dyDescent="0.35">
      <c r="B41" s="30"/>
      <c r="C41" s="30"/>
      <c r="D41" s="30"/>
      <c r="E41" s="30"/>
      <c r="F41" s="26"/>
      <c r="G41" s="26"/>
      <c r="H41" s="24"/>
      <c r="I41" s="8" t="s">
        <v>11</v>
      </c>
      <c r="J41" s="9">
        <f>10/3</f>
        <v>3.3333333333333335</v>
      </c>
    </row>
    <row r="42" spans="1:15" ht="15.75" customHeight="1" thickTop="1" x14ac:dyDescent="0.25">
      <c r="A42" s="195" t="s">
        <v>198</v>
      </c>
      <c r="B42" s="196"/>
      <c r="C42" s="196"/>
      <c r="D42" s="196"/>
      <c r="E42" s="196"/>
      <c r="F42" s="31"/>
      <c r="G42" s="32"/>
      <c r="H42" s="24"/>
      <c r="I42" s="6" t="s">
        <v>2</v>
      </c>
      <c r="J42" s="7">
        <v>1</v>
      </c>
    </row>
    <row r="43" spans="1:15" s="118" customFormat="1" ht="15" customHeight="1" x14ac:dyDescent="0.2">
      <c r="A43" s="122" t="s">
        <v>17</v>
      </c>
      <c r="B43" s="181" t="s">
        <v>141</v>
      </c>
      <c r="C43" s="181" t="s">
        <v>141</v>
      </c>
      <c r="D43" s="181" t="s">
        <v>141</v>
      </c>
      <c r="E43" s="181" t="s">
        <v>141</v>
      </c>
      <c r="F43" s="181" t="s">
        <v>141</v>
      </c>
      <c r="G43" s="117"/>
      <c r="H43" s="109"/>
      <c r="I43" s="120" t="s">
        <v>0</v>
      </c>
      <c r="J43" s="121">
        <f>14/3</f>
        <v>4.666666666666667</v>
      </c>
      <c r="K43" s="109"/>
      <c r="L43" s="109"/>
      <c r="M43" s="109"/>
      <c r="N43" s="109"/>
      <c r="O43" s="109"/>
    </row>
    <row r="44" spans="1:15" s="118" customFormat="1" ht="15.75" customHeight="1" thickBot="1" x14ac:dyDescent="0.25">
      <c r="A44" s="122" t="s">
        <v>18</v>
      </c>
      <c r="B44" s="178" t="s">
        <v>142</v>
      </c>
      <c r="C44" s="178"/>
      <c r="D44" s="178"/>
      <c r="E44" s="178"/>
      <c r="F44" s="179"/>
      <c r="G44" s="117"/>
      <c r="H44" s="109"/>
      <c r="I44" s="123" t="s">
        <v>1</v>
      </c>
      <c r="J44" s="124">
        <v>6.7</v>
      </c>
      <c r="K44" s="109"/>
      <c r="L44" s="109"/>
      <c r="M44" s="109"/>
      <c r="N44" s="109"/>
      <c r="O44" s="109"/>
    </row>
    <row r="45" spans="1:15" s="118" customFormat="1" ht="15.75" customHeight="1" thickTop="1" x14ac:dyDescent="0.2">
      <c r="A45" s="122" t="s">
        <v>19</v>
      </c>
      <c r="B45" s="178" t="s">
        <v>143</v>
      </c>
      <c r="C45" s="178"/>
      <c r="D45" s="178"/>
      <c r="E45" s="178"/>
      <c r="F45" s="179"/>
      <c r="G45" s="117"/>
      <c r="H45" s="109"/>
      <c r="I45" s="125" t="s">
        <v>3</v>
      </c>
      <c r="J45" s="126">
        <v>1</v>
      </c>
      <c r="K45" s="109"/>
      <c r="L45" s="109"/>
      <c r="M45" s="109"/>
      <c r="N45" s="109"/>
      <c r="O45" s="109"/>
    </row>
    <row r="46" spans="1:15" s="118" customFormat="1" ht="15" customHeight="1" x14ac:dyDescent="0.2">
      <c r="A46" s="122" t="s">
        <v>20</v>
      </c>
      <c r="B46" s="178" t="s">
        <v>196</v>
      </c>
      <c r="C46" s="178"/>
      <c r="D46" s="178"/>
      <c r="E46" s="178"/>
      <c r="F46" s="179"/>
      <c r="G46" s="117"/>
      <c r="H46" s="109"/>
      <c r="I46" s="127" t="s">
        <v>4</v>
      </c>
      <c r="J46" s="121">
        <f>7/3</f>
        <v>2.3333333333333335</v>
      </c>
      <c r="K46" s="109"/>
      <c r="L46" s="109"/>
      <c r="M46" s="109"/>
      <c r="N46" s="109"/>
      <c r="O46" s="109"/>
    </row>
    <row r="47" spans="1:15" s="118" customFormat="1" ht="15.75" customHeight="1" thickBot="1" x14ac:dyDescent="0.25">
      <c r="A47" s="122" t="s">
        <v>21</v>
      </c>
      <c r="B47" s="178" t="s">
        <v>144</v>
      </c>
      <c r="C47" s="178"/>
      <c r="D47" s="178"/>
      <c r="E47" s="178"/>
      <c r="F47" s="179"/>
      <c r="G47" s="117"/>
      <c r="H47" s="109"/>
      <c r="I47" s="128" t="s">
        <v>7</v>
      </c>
      <c r="J47" s="124">
        <f>10/3</f>
        <v>3.3333333333333335</v>
      </c>
      <c r="K47" s="109"/>
      <c r="L47" s="109"/>
      <c r="M47" s="109"/>
      <c r="N47" s="109"/>
      <c r="O47" s="109"/>
    </row>
    <row r="48" spans="1:15" s="118" customFormat="1" ht="15.75" customHeight="1" thickTop="1" x14ac:dyDescent="0.2">
      <c r="A48" s="122" t="s">
        <v>22</v>
      </c>
      <c r="B48" s="178" t="s">
        <v>145</v>
      </c>
      <c r="C48" s="178"/>
      <c r="D48" s="178"/>
      <c r="E48" s="178"/>
      <c r="F48" s="179"/>
      <c r="G48" s="117"/>
      <c r="H48" s="109"/>
      <c r="I48" s="125" t="s">
        <v>5</v>
      </c>
      <c r="J48" s="126">
        <v>1</v>
      </c>
      <c r="K48" s="109"/>
      <c r="L48" s="109"/>
      <c r="M48" s="109"/>
      <c r="N48" s="109"/>
      <c r="O48" s="109"/>
    </row>
    <row r="49" spans="1:15" s="118" customFormat="1" ht="15.75" customHeight="1" thickBot="1" x14ac:dyDescent="0.25">
      <c r="A49" s="122" t="s">
        <v>23</v>
      </c>
      <c r="B49" s="173" t="s">
        <v>146</v>
      </c>
      <c r="C49" s="173"/>
      <c r="D49" s="173"/>
      <c r="E49" s="173"/>
      <c r="F49" s="174"/>
      <c r="G49" s="117"/>
      <c r="H49" s="109"/>
      <c r="I49" s="129" t="s">
        <v>6</v>
      </c>
      <c r="J49" s="130">
        <v>1.5</v>
      </c>
      <c r="K49" s="109"/>
      <c r="L49" s="109"/>
      <c r="M49" s="109"/>
      <c r="N49" s="109"/>
      <c r="O49" s="109"/>
    </row>
    <row r="50" spans="1:15" s="118" customFormat="1" ht="15" customHeight="1" x14ac:dyDescent="0.2">
      <c r="A50" s="122" t="s">
        <v>24</v>
      </c>
      <c r="B50" s="173" t="s">
        <v>147</v>
      </c>
      <c r="C50" s="173"/>
      <c r="D50" s="173"/>
      <c r="E50" s="173"/>
      <c r="F50" s="174"/>
      <c r="G50" s="117"/>
      <c r="H50" s="109"/>
      <c r="K50" s="109"/>
      <c r="L50" s="109"/>
      <c r="M50" s="109"/>
      <c r="N50" s="109"/>
      <c r="O50" s="109"/>
    </row>
    <row r="51" spans="1:15" s="118" customFormat="1" ht="15" customHeight="1" thickBot="1" x14ac:dyDescent="0.25">
      <c r="A51" s="122" t="s">
        <v>25</v>
      </c>
      <c r="B51" s="173" t="s">
        <v>197</v>
      </c>
      <c r="C51" s="173"/>
      <c r="D51" s="173"/>
      <c r="E51" s="173"/>
      <c r="F51" s="114"/>
      <c r="G51" s="117"/>
      <c r="H51" s="109"/>
      <c r="K51" s="109"/>
      <c r="L51" s="109"/>
      <c r="M51" s="109"/>
      <c r="N51" s="109"/>
      <c r="O51" s="109"/>
    </row>
    <row r="52" spans="1:15" s="118" customFormat="1" ht="15.75" customHeight="1" thickBot="1" x14ac:dyDescent="0.25">
      <c r="A52" s="122" t="s">
        <v>26</v>
      </c>
      <c r="B52" s="180"/>
      <c r="C52" s="180"/>
      <c r="D52" s="180"/>
      <c r="E52" s="180"/>
      <c r="F52" s="180"/>
      <c r="G52" s="117"/>
      <c r="H52" s="109"/>
      <c r="I52" s="131" t="s">
        <v>138</v>
      </c>
      <c r="J52" s="132" t="s">
        <v>137</v>
      </c>
      <c r="K52" s="109"/>
      <c r="L52" s="109"/>
      <c r="M52" s="109"/>
      <c r="N52" s="109"/>
      <c r="O52" s="109"/>
    </row>
    <row r="53" spans="1:15" s="118" customFormat="1" ht="15" customHeight="1" x14ac:dyDescent="0.2">
      <c r="A53" s="109"/>
      <c r="B53" s="109"/>
      <c r="C53" s="109"/>
      <c r="D53" s="109"/>
      <c r="E53" s="109"/>
      <c r="F53" s="133"/>
      <c r="G53" s="134"/>
      <c r="H53" s="109"/>
      <c r="K53" s="109"/>
      <c r="L53" s="109"/>
      <c r="M53" s="109"/>
      <c r="N53" s="109"/>
      <c r="O53" s="109"/>
    </row>
    <row r="54" spans="1:15" ht="15" customHeight="1" x14ac:dyDescent="0.25">
      <c r="A54" s="152" t="s">
        <v>29</v>
      </c>
      <c r="B54" s="169" t="s">
        <v>30</v>
      </c>
      <c r="C54" s="169"/>
      <c r="D54" s="169"/>
      <c r="E54" s="169"/>
      <c r="F54" s="169"/>
      <c r="G54" s="82">
        <f>COUNTA(G59:G68)</f>
        <v>0</v>
      </c>
      <c r="H54" s="24"/>
    </row>
    <row r="55" spans="1:15" ht="24.75" customHeight="1" thickBot="1" x14ac:dyDescent="0.3">
      <c r="B55" s="94" t="s">
        <v>12</v>
      </c>
      <c r="C55" s="94" t="s">
        <v>187</v>
      </c>
      <c r="D55" s="94" t="s">
        <v>188</v>
      </c>
      <c r="E55" s="94" t="s">
        <v>185</v>
      </c>
      <c r="F55" s="27"/>
      <c r="G55" s="1"/>
      <c r="H55" s="24"/>
    </row>
    <row r="56" spans="1:15" ht="15" customHeight="1" thickBot="1" x14ac:dyDescent="0.3">
      <c r="B56" s="17" t="s">
        <v>10</v>
      </c>
      <c r="C56" s="17" t="s">
        <v>2</v>
      </c>
      <c r="D56" s="17" t="s">
        <v>3</v>
      </c>
      <c r="E56" s="17" t="s">
        <v>5</v>
      </c>
      <c r="F56" s="28" t="s">
        <v>41</v>
      </c>
      <c r="G56" s="93">
        <f>CEILING(VLOOKUP(B56,$I$39:$J$41,2,FALSE)*VLOOKUP(C56,$I$42:$J$44,2,FALSE)*VLOOKUP(D56,$I$45:$J$47,2,FALSE)*VLOOKUP(E56,$I$48:$J$49,2,FALSE)/741*$B$5*IF(G54&gt;0,1,0),0.5)</f>
        <v>0</v>
      </c>
      <c r="H56" s="24"/>
    </row>
    <row r="57" spans="1:15" ht="17.25" customHeight="1" x14ac:dyDescent="0.3">
      <c r="B57" s="30"/>
      <c r="C57" s="30"/>
      <c r="D57" s="30"/>
      <c r="E57" s="30"/>
      <c r="F57" s="25"/>
      <c r="G57" s="26"/>
      <c r="H57" s="24"/>
    </row>
    <row r="58" spans="1:15" ht="15" customHeight="1" x14ac:dyDescent="0.25">
      <c r="A58" s="162" t="s">
        <v>28</v>
      </c>
      <c r="B58" s="162"/>
      <c r="C58" s="30"/>
      <c r="D58" s="30"/>
      <c r="E58" s="30"/>
      <c r="G58" s="24"/>
      <c r="H58" s="24"/>
    </row>
    <row r="59" spans="1:15" s="118" customFormat="1" ht="15" customHeight="1" x14ac:dyDescent="0.2">
      <c r="A59" s="116" t="s">
        <v>17</v>
      </c>
      <c r="B59" s="181" t="s">
        <v>31</v>
      </c>
      <c r="C59" s="181"/>
      <c r="D59" s="181"/>
      <c r="E59" s="181"/>
      <c r="F59" s="181"/>
      <c r="G59" s="117"/>
      <c r="H59" s="109"/>
      <c r="K59" s="109"/>
      <c r="L59" s="109"/>
      <c r="M59" s="109"/>
      <c r="N59" s="109"/>
      <c r="O59" s="109"/>
    </row>
    <row r="60" spans="1:15" s="118" customFormat="1" ht="15" customHeight="1" x14ac:dyDescent="0.2">
      <c r="A60" s="116" t="s">
        <v>18</v>
      </c>
      <c r="B60" s="173" t="s">
        <v>32</v>
      </c>
      <c r="C60" s="173"/>
      <c r="D60" s="173"/>
      <c r="E60" s="173"/>
      <c r="F60" s="173"/>
      <c r="G60" s="117"/>
      <c r="H60" s="109"/>
      <c r="K60" s="109"/>
      <c r="L60" s="109"/>
      <c r="M60" s="109"/>
      <c r="N60" s="109"/>
      <c r="O60" s="109"/>
    </row>
    <row r="61" spans="1:15" s="118" customFormat="1" ht="24.75" customHeight="1" x14ac:dyDescent="0.2">
      <c r="A61" s="119" t="s">
        <v>19</v>
      </c>
      <c r="B61" s="184" t="s">
        <v>33</v>
      </c>
      <c r="C61" s="184"/>
      <c r="D61" s="184"/>
      <c r="E61" s="184"/>
      <c r="F61" s="185"/>
      <c r="G61" s="117"/>
      <c r="H61" s="109"/>
      <c r="K61" s="109"/>
      <c r="L61" s="109"/>
      <c r="M61" s="109"/>
      <c r="N61" s="109"/>
      <c r="O61" s="109"/>
    </row>
    <row r="62" spans="1:15" s="118" customFormat="1" ht="15" customHeight="1" x14ac:dyDescent="0.2">
      <c r="A62" s="116" t="s">
        <v>20</v>
      </c>
      <c r="B62" s="173" t="s">
        <v>34</v>
      </c>
      <c r="C62" s="173"/>
      <c r="D62" s="173"/>
      <c r="E62" s="173"/>
      <c r="F62" s="173"/>
      <c r="G62" s="117"/>
      <c r="H62" s="109"/>
      <c r="K62" s="109"/>
      <c r="L62" s="109"/>
      <c r="M62" s="109"/>
      <c r="N62" s="109"/>
      <c r="O62" s="109"/>
    </row>
    <row r="63" spans="1:15" s="118" customFormat="1" ht="15" customHeight="1" x14ac:dyDescent="0.2">
      <c r="A63" s="116" t="s">
        <v>21</v>
      </c>
      <c r="B63" s="173" t="s">
        <v>35</v>
      </c>
      <c r="C63" s="173"/>
      <c r="D63" s="173"/>
      <c r="E63" s="173"/>
      <c r="F63" s="173"/>
      <c r="G63" s="117"/>
      <c r="H63" s="109"/>
      <c r="K63" s="109"/>
      <c r="L63" s="109"/>
      <c r="M63" s="109"/>
      <c r="N63" s="109"/>
      <c r="O63" s="109"/>
    </row>
    <row r="64" spans="1:15" s="118" customFormat="1" ht="15" customHeight="1" x14ac:dyDescent="0.2">
      <c r="A64" s="116" t="s">
        <v>22</v>
      </c>
      <c r="B64" s="173" t="s">
        <v>36</v>
      </c>
      <c r="C64" s="173"/>
      <c r="D64" s="173"/>
      <c r="E64" s="173"/>
      <c r="F64" s="173"/>
      <c r="G64" s="117"/>
      <c r="H64" s="109"/>
      <c r="K64" s="109"/>
      <c r="L64" s="109"/>
      <c r="M64" s="109"/>
      <c r="N64" s="109"/>
      <c r="O64" s="109"/>
    </row>
    <row r="65" spans="1:15" s="118" customFormat="1" ht="15" customHeight="1" x14ac:dyDescent="0.2">
      <c r="A65" s="116" t="s">
        <v>23</v>
      </c>
      <c r="B65" s="173" t="s">
        <v>37</v>
      </c>
      <c r="C65" s="173"/>
      <c r="D65" s="173"/>
      <c r="E65" s="173"/>
      <c r="F65" s="173"/>
      <c r="G65" s="117"/>
      <c r="H65" s="109"/>
      <c r="K65" s="109"/>
      <c r="L65" s="109"/>
      <c r="M65" s="109"/>
      <c r="N65" s="109"/>
      <c r="O65" s="109"/>
    </row>
    <row r="66" spans="1:15" s="118" customFormat="1" ht="15" customHeight="1" x14ac:dyDescent="0.2">
      <c r="A66" s="116" t="s">
        <v>24</v>
      </c>
      <c r="B66" s="173" t="s">
        <v>38</v>
      </c>
      <c r="C66" s="173"/>
      <c r="D66" s="173"/>
      <c r="E66" s="173"/>
      <c r="F66" s="173"/>
      <c r="G66" s="117"/>
      <c r="H66" s="109"/>
      <c r="K66" s="109"/>
      <c r="L66" s="109"/>
      <c r="M66" s="109"/>
      <c r="N66" s="109"/>
      <c r="O66" s="109"/>
    </row>
    <row r="67" spans="1:15" s="118" customFormat="1" ht="27" customHeight="1" x14ac:dyDescent="0.2">
      <c r="A67" s="119" t="s">
        <v>25</v>
      </c>
      <c r="B67" s="173" t="s">
        <v>39</v>
      </c>
      <c r="C67" s="173"/>
      <c r="D67" s="173"/>
      <c r="E67" s="173"/>
      <c r="F67" s="173"/>
      <c r="G67" s="117"/>
      <c r="H67" s="109"/>
      <c r="K67" s="109"/>
      <c r="L67" s="109"/>
      <c r="M67" s="109"/>
      <c r="N67" s="109"/>
      <c r="O67" s="109"/>
    </row>
    <row r="68" spans="1:15" s="118" customFormat="1" ht="15" customHeight="1" x14ac:dyDescent="0.2">
      <c r="A68" s="116" t="s">
        <v>26</v>
      </c>
      <c r="B68" s="182" t="s">
        <v>27</v>
      </c>
      <c r="C68" s="182"/>
      <c r="D68" s="182"/>
      <c r="E68" s="182"/>
      <c r="F68" s="183"/>
      <c r="G68" s="117"/>
      <c r="H68" s="109"/>
      <c r="K68" s="109"/>
      <c r="L68" s="109"/>
      <c r="M68" s="109"/>
      <c r="N68" s="109"/>
      <c r="O68" s="109"/>
    </row>
    <row r="69" spans="1:15" s="118" customFormat="1" ht="15" customHeight="1" x14ac:dyDescent="0.2">
      <c r="A69" s="109"/>
      <c r="B69" s="109"/>
      <c r="C69" s="109"/>
      <c r="D69" s="109"/>
      <c r="E69" s="109"/>
      <c r="F69" s="109"/>
      <c r="G69" s="109"/>
      <c r="H69" s="109"/>
      <c r="K69" s="109"/>
      <c r="L69" s="109"/>
      <c r="M69" s="109"/>
      <c r="N69" s="109"/>
      <c r="O69" s="109"/>
    </row>
    <row r="70" spans="1:15" ht="15" customHeight="1" x14ac:dyDescent="0.25">
      <c r="A70" s="152" t="s">
        <v>42</v>
      </c>
      <c r="B70" s="169" t="s">
        <v>199</v>
      </c>
      <c r="C70" s="169"/>
      <c r="D70" s="169"/>
      <c r="E70" s="169"/>
      <c r="F70" s="169"/>
      <c r="G70" s="82">
        <f>COUNTA(G76:G78,G80:G83,G85:G87)</f>
        <v>0</v>
      </c>
      <c r="H70" s="24"/>
    </row>
    <row r="71" spans="1:15" ht="22.5" customHeight="1" thickBot="1" x14ac:dyDescent="0.3">
      <c r="B71" s="94" t="s">
        <v>12</v>
      </c>
      <c r="C71" s="94" t="s">
        <v>187</v>
      </c>
      <c r="D71" s="94" t="s">
        <v>188</v>
      </c>
      <c r="E71" s="94" t="s">
        <v>185</v>
      </c>
      <c r="F71" s="27"/>
      <c r="G71" s="27"/>
      <c r="H71" s="24"/>
    </row>
    <row r="72" spans="1:15" ht="15" customHeight="1" thickBot="1" x14ac:dyDescent="0.3">
      <c r="B72" s="17" t="s">
        <v>10</v>
      </c>
      <c r="C72" s="17" t="s">
        <v>2</v>
      </c>
      <c r="D72" s="17" t="s">
        <v>3</v>
      </c>
      <c r="E72" s="17" t="s">
        <v>5</v>
      </c>
      <c r="F72" s="28" t="s">
        <v>41</v>
      </c>
      <c r="G72" s="93">
        <f>CEILING(VLOOKUP(B72,$I$39:$J$41,2,FALSE)*VLOOKUP(C72,$I$42:$J$44,2,FALSE)*VLOOKUP(D72,$I$45:$J$47,2,FALSE)*VLOOKUP(E72,$I$48:$J$49,2,FALSE)/741*$B$5*IF(G70&gt;0,1,0),0.5)</f>
        <v>0</v>
      </c>
      <c r="H72" s="24"/>
    </row>
    <row r="73" spans="1:15" ht="15" customHeight="1" x14ac:dyDescent="0.25">
      <c r="B73" s="30"/>
      <c r="C73" s="30"/>
      <c r="D73" s="30"/>
      <c r="E73" s="30"/>
      <c r="F73" s="28"/>
      <c r="G73" s="29"/>
      <c r="H73" s="24"/>
    </row>
    <row r="74" spans="1:15" ht="15" customHeight="1" x14ac:dyDescent="0.3">
      <c r="A74" s="162" t="s">
        <v>28</v>
      </c>
      <c r="B74" s="162"/>
      <c r="C74" s="30"/>
      <c r="D74" s="30"/>
      <c r="E74" s="30"/>
      <c r="F74" s="25"/>
      <c r="G74" s="26"/>
      <c r="H74" s="24"/>
    </row>
    <row r="75" spans="1:15" ht="15.75" customHeight="1" x14ac:dyDescent="0.25">
      <c r="A75" s="150"/>
      <c r="B75" s="177" t="s">
        <v>182</v>
      </c>
      <c r="C75" s="177"/>
      <c r="D75" s="177"/>
      <c r="E75" s="177"/>
      <c r="F75" s="177"/>
      <c r="G75" s="151"/>
      <c r="H75" s="24"/>
    </row>
    <row r="76" spans="1:15" s="118" customFormat="1" ht="15.75" customHeight="1" x14ac:dyDescent="0.2">
      <c r="A76" s="116" t="s">
        <v>17</v>
      </c>
      <c r="B76" s="171" t="s">
        <v>130</v>
      </c>
      <c r="C76" s="171"/>
      <c r="D76" s="171"/>
      <c r="E76" s="171"/>
      <c r="F76" s="172"/>
      <c r="G76" s="117"/>
      <c r="H76" s="109"/>
      <c r="K76" s="109"/>
      <c r="L76" s="109"/>
      <c r="M76" s="109"/>
      <c r="N76" s="109"/>
      <c r="O76" s="109"/>
    </row>
    <row r="77" spans="1:15" s="118" customFormat="1" ht="15" customHeight="1" x14ac:dyDescent="0.2">
      <c r="A77" s="116" t="s">
        <v>18</v>
      </c>
      <c r="B77" s="173" t="s">
        <v>43</v>
      </c>
      <c r="C77" s="173"/>
      <c r="D77" s="173"/>
      <c r="E77" s="173"/>
      <c r="F77" s="174"/>
      <c r="G77" s="117"/>
      <c r="H77" s="109"/>
      <c r="K77" s="109"/>
      <c r="L77" s="109"/>
      <c r="M77" s="109"/>
      <c r="N77" s="109"/>
      <c r="O77" s="109"/>
    </row>
    <row r="78" spans="1:15" s="118" customFormat="1" ht="15" customHeight="1" x14ac:dyDescent="0.2">
      <c r="A78" s="135" t="s">
        <v>19</v>
      </c>
      <c r="B78" s="178" t="s">
        <v>44</v>
      </c>
      <c r="C78" s="178"/>
      <c r="D78" s="178"/>
      <c r="E78" s="178"/>
      <c r="F78" s="179"/>
      <c r="G78" s="136"/>
      <c r="H78" s="109"/>
      <c r="K78" s="109"/>
      <c r="L78" s="109"/>
      <c r="M78" s="109"/>
      <c r="N78" s="109"/>
      <c r="O78" s="109"/>
    </row>
    <row r="79" spans="1:15" ht="15" customHeight="1" x14ac:dyDescent="0.25">
      <c r="A79" s="150"/>
      <c r="B79" s="177" t="s">
        <v>183</v>
      </c>
      <c r="C79" s="177"/>
      <c r="D79" s="177"/>
      <c r="E79" s="177"/>
      <c r="F79" s="177"/>
      <c r="G79" s="151"/>
      <c r="H79" s="24"/>
    </row>
    <row r="80" spans="1:15" s="118" customFormat="1" ht="15" customHeight="1" x14ac:dyDescent="0.2">
      <c r="A80" s="116" t="s">
        <v>20</v>
      </c>
      <c r="B80" s="171" t="s">
        <v>45</v>
      </c>
      <c r="C80" s="171"/>
      <c r="D80" s="171"/>
      <c r="E80" s="171"/>
      <c r="F80" s="172"/>
      <c r="G80" s="117"/>
      <c r="H80" s="109"/>
      <c r="K80" s="109"/>
      <c r="L80" s="109"/>
      <c r="M80" s="109"/>
      <c r="N80" s="109"/>
      <c r="O80" s="109"/>
    </row>
    <row r="81" spans="1:15" s="118" customFormat="1" ht="15" customHeight="1" x14ac:dyDescent="0.2">
      <c r="A81" s="116" t="s">
        <v>21</v>
      </c>
      <c r="B81" s="173" t="s">
        <v>46</v>
      </c>
      <c r="C81" s="173"/>
      <c r="D81" s="173"/>
      <c r="E81" s="173"/>
      <c r="F81" s="174"/>
      <c r="G81" s="117"/>
      <c r="H81" s="109"/>
      <c r="K81" s="109"/>
      <c r="L81" s="109"/>
      <c r="M81" s="109"/>
      <c r="N81" s="109"/>
      <c r="O81" s="109"/>
    </row>
    <row r="82" spans="1:15" s="118" customFormat="1" ht="15" customHeight="1" x14ac:dyDescent="0.2">
      <c r="A82" s="116" t="s">
        <v>22</v>
      </c>
      <c r="B82" s="173" t="s">
        <v>47</v>
      </c>
      <c r="C82" s="173"/>
      <c r="D82" s="173"/>
      <c r="E82" s="173"/>
      <c r="F82" s="174"/>
      <c r="G82" s="117"/>
      <c r="H82" s="109"/>
      <c r="K82" s="109"/>
      <c r="L82" s="109"/>
      <c r="M82" s="109"/>
      <c r="N82" s="109"/>
      <c r="O82" s="109"/>
    </row>
    <row r="83" spans="1:15" s="118" customFormat="1" ht="15" customHeight="1" x14ac:dyDescent="0.2">
      <c r="A83" s="135" t="s">
        <v>23</v>
      </c>
      <c r="B83" s="178" t="s">
        <v>48</v>
      </c>
      <c r="C83" s="178"/>
      <c r="D83" s="178"/>
      <c r="E83" s="178"/>
      <c r="F83" s="179"/>
      <c r="G83" s="136"/>
      <c r="H83" s="109"/>
      <c r="K83" s="109"/>
      <c r="L83" s="109"/>
      <c r="M83" s="109"/>
      <c r="N83" s="109"/>
      <c r="O83" s="109"/>
    </row>
    <row r="84" spans="1:15" ht="15" customHeight="1" x14ac:dyDescent="0.25">
      <c r="A84" s="150"/>
      <c r="B84" s="150" t="s">
        <v>127</v>
      </c>
      <c r="C84" s="177"/>
      <c r="D84" s="177"/>
      <c r="E84" s="177"/>
      <c r="F84" s="177"/>
      <c r="G84" s="151"/>
      <c r="H84" s="24"/>
    </row>
    <row r="85" spans="1:15" s="118" customFormat="1" ht="15" customHeight="1" x14ac:dyDescent="0.2">
      <c r="A85" s="116" t="s">
        <v>24</v>
      </c>
      <c r="B85" s="171" t="s">
        <v>49</v>
      </c>
      <c r="C85" s="171"/>
      <c r="D85" s="171"/>
      <c r="E85" s="171"/>
      <c r="F85" s="172"/>
      <c r="G85" s="117"/>
      <c r="H85" s="109"/>
      <c r="K85" s="109"/>
      <c r="L85" s="109"/>
      <c r="M85" s="109"/>
      <c r="N85" s="109"/>
      <c r="O85" s="109"/>
    </row>
    <row r="86" spans="1:15" s="118" customFormat="1" ht="15" customHeight="1" x14ac:dyDescent="0.2">
      <c r="A86" s="116" t="s">
        <v>25</v>
      </c>
      <c r="B86" s="173" t="s">
        <v>200</v>
      </c>
      <c r="C86" s="173"/>
      <c r="D86" s="173"/>
      <c r="E86" s="173"/>
      <c r="F86" s="174"/>
      <c r="G86" s="117"/>
      <c r="H86" s="109"/>
      <c r="K86" s="109"/>
      <c r="L86" s="109"/>
      <c r="M86" s="109"/>
      <c r="N86" s="109"/>
      <c r="O86" s="109"/>
    </row>
    <row r="87" spans="1:15" s="118" customFormat="1" ht="15" customHeight="1" x14ac:dyDescent="0.2">
      <c r="A87" s="116" t="s">
        <v>26</v>
      </c>
      <c r="B87" s="175" t="s">
        <v>27</v>
      </c>
      <c r="C87" s="175"/>
      <c r="D87" s="175"/>
      <c r="E87" s="175"/>
      <c r="F87" s="176"/>
      <c r="G87" s="117"/>
      <c r="H87" s="109"/>
      <c r="K87" s="109"/>
      <c r="L87" s="109"/>
      <c r="M87" s="109"/>
      <c r="N87" s="109"/>
      <c r="O87" s="109"/>
    </row>
    <row r="88" spans="1:15" ht="15" customHeight="1" x14ac:dyDescent="0.25">
      <c r="A88" s="36"/>
      <c r="B88" s="24"/>
      <c r="C88" s="37"/>
      <c r="D88" s="24"/>
      <c r="E88" s="24"/>
      <c r="F88" s="24"/>
      <c r="G88" s="24"/>
      <c r="H88" s="24"/>
    </row>
    <row r="89" spans="1:15" ht="15" customHeight="1" x14ac:dyDescent="0.25">
      <c r="A89" s="152" t="s">
        <v>50</v>
      </c>
      <c r="B89" s="169" t="s">
        <v>51</v>
      </c>
      <c r="C89" s="169"/>
      <c r="D89" s="169"/>
      <c r="E89" s="169"/>
      <c r="F89" s="169"/>
      <c r="G89" s="82"/>
      <c r="H89" s="24"/>
    </row>
    <row r="90" spans="1:15" s="12" customFormat="1" ht="22.5" customHeight="1" thickBot="1" x14ac:dyDescent="0.25">
      <c r="A90" s="23"/>
      <c r="B90" s="22"/>
      <c r="C90" s="22"/>
      <c r="D90" s="22"/>
      <c r="E90" s="22"/>
      <c r="F90" s="22"/>
      <c r="G90" s="22"/>
      <c r="H90" s="40"/>
      <c r="K90" s="40"/>
      <c r="L90" s="40"/>
      <c r="M90" s="40"/>
      <c r="N90" s="40"/>
      <c r="O90" s="40"/>
    </row>
    <row r="91" spans="1:15" ht="15" customHeight="1" thickBot="1" x14ac:dyDescent="0.3">
      <c r="A91" s="79"/>
      <c r="B91" s="190" t="s">
        <v>209</v>
      </c>
      <c r="C91" s="191"/>
      <c r="D91" s="191"/>
      <c r="E91" s="192"/>
      <c r="F91" s="11" t="s">
        <v>41</v>
      </c>
      <c r="G91" s="93">
        <f>CEILING(SUM(G94:G98),0.5)</f>
        <v>0</v>
      </c>
      <c r="H91" s="24"/>
    </row>
    <row r="92" spans="1:15" ht="15" customHeight="1" x14ac:dyDescent="0.25">
      <c r="A92" s="23"/>
      <c r="B92" s="24"/>
      <c r="C92" s="30"/>
      <c r="D92" s="30"/>
      <c r="E92" s="30"/>
      <c r="F92" s="30"/>
      <c r="G92" s="28"/>
      <c r="H92" s="29"/>
    </row>
    <row r="93" spans="1:15" ht="15" customHeight="1" x14ac:dyDescent="0.3">
      <c r="A93" s="137" t="s">
        <v>28</v>
      </c>
      <c r="B93" s="138"/>
      <c r="C93" s="38"/>
      <c r="D93" s="30"/>
      <c r="E93" s="30"/>
      <c r="F93" s="30"/>
      <c r="G93" s="25"/>
      <c r="H93" s="26"/>
    </row>
    <row r="94" spans="1:15" s="118" customFormat="1" ht="15" customHeight="1" x14ac:dyDescent="0.2">
      <c r="A94" s="116" t="s">
        <v>17</v>
      </c>
      <c r="B94" s="165" t="s">
        <v>201</v>
      </c>
      <c r="C94" s="165"/>
      <c r="D94" s="165"/>
      <c r="E94" s="165"/>
      <c r="F94" s="168"/>
      <c r="G94" s="139">
        <v>0</v>
      </c>
      <c r="H94" s="109"/>
      <c r="K94" s="109"/>
      <c r="L94" s="109"/>
      <c r="M94" s="109"/>
      <c r="N94" s="109"/>
      <c r="O94" s="109"/>
    </row>
    <row r="95" spans="1:15" s="118" customFormat="1" ht="15" customHeight="1" x14ac:dyDescent="0.2">
      <c r="A95" s="116" t="s">
        <v>18</v>
      </c>
      <c r="B95" s="163" t="s">
        <v>202</v>
      </c>
      <c r="C95" s="163"/>
      <c r="D95" s="163"/>
      <c r="E95" s="163"/>
      <c r="F95" s="164"/>
      <c r="G95" s="139">
        <v>0</v>
      </c>
      <c r="H95" s="109"/>
      <c r="K95" s="109"/>
      <c r="L95" s="109"/>
      <c r="M95" s="109"/>
      <c r="N95" s="109"/>
      <c r="O95" s="109"/>
    </row>
    <row r="96" spans="1:15" s="118" customFormat="1" ht="15" customHeight="1" x14ac:dyDescent="0.2">
      <c r="A96" s="116" t="s">
        <v>19</v>
      </c>
      <c r="B96" s="163" t="s">
        <v>203</v>
      </c>
      <c r="C96" s="163"/>
      <c r="D96" s="163"/>
      <c r="E96" s="163"/>
      <c r="F96" s="164"/>
      <c r="G96" s="139">
        <v>0</v>
      </c>
      <c r="H96" s="109"/>
      <c r="K96" s="109"/>
      <c r="L96" s="109"/>
      <c r="M96" s="109"/>
      <c r="N96" s="109"/>
      <c r="O96" s="109"/>
    </row>
    <row r="97" spans="1:15" s="118" customFormat="1" ht="15" customHeight="1" x14ac:dyDescent="0.2">
      <c r="A97" s="116" t="s">
        <v>21</v>
      </c>
      <c r="B97" s="163" t="s">
        <v>180</v>
      </c>
      <c r="C97" s="163"/>
      <c r="D97" s="163"/>
      <c r="E97" s="163"/>
      <c r="F97" s="164"/>
      <c r="G97" s="139">
        <v>0</v>
      </c>
      <c r="H97" s="109"/>
      <c r="K97" s="109"/>
      <c r="L97" s="109"/>
      <c r="M97" s="109"/>
      <c r="N97" s="109"/>
      <c r="O97" s="109"/>
    </row>
    <row r="98" spans="1:15" s="118" customFormat="1" ht="15" customHeight="1" x14ac:dyDescent="0.2">
      <c r="A98" s="116" t="s">
        <v>22</v>
      </c>
      <c r="B98" s="166" t="s">
        <v>179</v>
      </c>
      <c r="C98" s="166"/>
      <c r="D98" s="166"/>
      <c r="E98" s="166"/>
      <c r="F98" s="167"/>
      <c r="G98" s="139"/>
      <c r="H98" s="109"/>
      <c r="K98" s="109"/>
      <c r="L98" s="109"/>
      <c r="M98" s="109"/>
      <c r="N98" s="109"/>
      <c r="O98" s="109"/>
    </row>
    <row r="99" spans="1:15" s="118" customFormat="1" ht="15" customHeight="1" x14ac:dyDescent="0.2">
      <c r="A99" s="140"/>
      <c r="B99" s="141"/>
      <c r="C99" s="142"/>
      <c r="H99" s="109"/>
      <c r="K99" s="109"/>
      <c r="L99" s="109"/>
      <c r="M99" s="109"/>
      <c r="N99" s="109"/>
      <c r="O99" s="109"/>
    </row>
    <row r="100" spans="1:15" ht="15" customHeight="1" x14ac:dyDescent="0.25">
      <c r="A100" s="152" t="s">
        <v>52</v>
      </c>
      <c r="B100" s="169" t="s">
        <v>53</v>
      </c>
      <c r="C100" s="169"/>
      <c r="D100" s="169"/>
      <c r="E100" s="169"/>
      <c r="F100" s="169"/>
      <c r="G100" s="82">
        <f>COUNTA(G105:G113)</f>
        <v>0</v>
      </c>
      <c r="H100" s="24"/>
    </row>
    <row r="101" spans="1:15" ht="22.5" customHeight="1" thickBot="1" x14ac:dyDescent="0.3">
      <c r="B101" s="94" t="s">
        <v>12</v>
      </c>
      <c r="C101" s="94" t="s">
        <v>187</v>
      </c>
      <c r="D101" s="94" t="s">
        <v>188</v>
      </c>
      <c r="E101" s="94" t="s">
        <v>185</v>
      </c>
      <c r="F101" s="27"/>
      <c r="G101" s="27"/>
      <c r="H101" s="24"/>
    </row>
    <row r="102" spans="1:15" ht="15" customHeight="1" thickBot="1" x14ac:dyDescent="0.3">
      <c r="B102" s="17" t="s">
        <v>10</v>
      </c>
      <c r="C102" s="17" t="s">
        <v>2</v>
      </c>
      <c r="D102" s="17" t="s">
        <v>3</v>
      </c>
      <c r="E102" s="17" t="s">
        <v>5</v>
      </c>
      <c r="F102" s="11" t="s">
        <v>41</v>
      </c>
      <c r="G102" s="93">
        <f>CEILING(VLOOKUP(B102,$I$39:$J$41,2,FALSE)*VLOOKUP(C102,$I$42:$J$44,2,FALSE)*VLOOKUP(D102,$I$45:$J$47,2,FALSE)*VLOOKUP(E102,$I$48:$J$49,2,FALSE)/741*$B$5*IF(G100&gt;0,1,0),0.5)</f>
        <v>0</v>
      </c>
      <c r="H102" s="24"/>
    </row>
    <row r="103" spans="1:15" ht="15" customHeight="1" x14ac:dyDescent="0.25">
      <c r="B103" s="30"/>
      <c r="C103" s="30"/>
      <c r="D103" s="30"/>
      <c r="E103" s="30"/>
      <c r="F103" s="28"/>
      <c r="G103" s="29"/>
      <c r="H103" s="24"/>
    </row>
    <row r="104" spans="1:15" ht="15" customHeight="1" x14ac:dyDescent="0.3">
      <c r="A104" s="162" t="s">
        <v>28</v>
      </c>
      <c r="B104" s="162"/>
      <c r="C104" s="30"/>
      <c r="D104" s="30"/>
      <c r="E104" s="30"/>
      <c r="F104" s="25"/>
      <c r="G104" s="26"/>
      <c r="H104" s="24"/>
    </row>
    <row r="105" spans="1:15" s="118" customFormat="1" ht="15" customHeight="1" x14ac:dyDescent="0.2">
      <c r="A105" s="116" t="s">
        <v>17</v>
      </c>
      <c r="B105" s="165" t="s">
        <v>54</v>
      </c>
      <c r="C105" s="165"/>
      <c r="D105" s="165"/>
      <c r="E105" s="165"/>
      <c r="F105" s="168"/>
      <c r="G105" s="117"/>
      <c r="H105" s="109"/>
      <c r="K105" s="109"/>
      <c r="L105" s="109"/>
      <c r="M105" s="109"/>
      <c r="N105" s="109"/>
      <c r="O105" s="109"/>
    </row>
    <row r="106" spans="1:15" s="118" customFormat="1" ht="15" customHeight="1" x14ac:dyDescent="0.2">
      <c r="A106" s="116" t="s">
        <v>18</v>
      </c>
      <c r="B106" s="163" t="s">
        <v>55</v>
      </c>
      <c r="C106" s="163"/>
      <c r="D106" s="163"/>
      <c r="E106" s="163"/>
      <c r="F106" s="164"/>
      <c r="G106" s="117"/>
      <c r="H106" s="109"/>
      <c r="K106" s="109"/>
      <c r="L106" s="109"/>
      <c r="M106" s="109"/>
      <c r="N106" s="109"/>
      <c r="O106" s="109"/>
    </row>
    <row r="107" spans="1:15" s="118" customFormat="1" ht="15" customHeight="1" x14ac:dyDescent="0.2">
      <c r="A107" s="116" t="s">
        <v>19</v>
      </c>
      <c r="B107" s="163" t="s">
        <v>204</v>
      </c>
      <c r="C107" s="163"/>
      <c r="D107" s="163"/>
      <c r="E107" s="163"/>
      <c r="F107" s="164"/>
      <c r="G107" s="117"/>
      <c r="H107" s="109"/>
      <c r="K107" s="109"/>
      <c r="L107" s="109"/>
      <c r="M107" s="109"/>
      <c r="N107" s="109"/>
      <c r="O107" s="109"/>
    </row>
    <row r="108" spans="1:15" s="118" customFormat="1" ht="15" customHeight="1" x14ac:dyDescent="0.2">
      <c r="A108" s="116" t="s">
        <v>20</v>
      </c>
      <c r="B108" s="163" t="s">
        <v>205</v>
      </c>
      <c r="C108" s="163"/>
      <c r="D108" s="163"/>
      <c r="E108" s="163"/>
      <c r="F108" s="164"/>
      <c r="G108" s="117"/>
      <c r="H108" s="109"/>
      <c r="K108" s="109"/>
      <c r="L108" s="109"/>
      <c r="M108" s="109"/>
      <c r="N108" s="109"/>
      <c r="O108" s="109"/>
    </row>
    <row r="109" spans="1:15" s="118" customFormat="1" ht="15" customHeight="1" x14ac:dyDescent="0.2">
      <c r="A109" s="116" t="s">
        <v>21</v>
      </c>
      <c r="B109" s="163" t="s">
        <v>56</v>
      </c>
      <c r="C109" s="163"/>
      <c r="D109" s="163"/>
      <c r="E109" s="163"/>
      <c r="F109" s="164"/>
      <c r="G109" s="117"/>
      <c r="H109" s="109"/>
      <c r="K109" s="109"/>
      <c r="L109" s="109"/>
      <c r="M109" s="109"/>
      <c r="N109" s="109"/>
      <c r="O109" s="109"/>
    </row>
    <row r="110" spans="1:15" s="118" customFormat="1" ht="15" customHeight="1" x14ac:dyDescent="0.2">
      <c r="A110" s="116" t="s">
        <v>22</v>
      </c>
      <c r="B110" s="163" t="s">
        <v>57</v>
      </c>
      <c r="C110" s="163"/>
      <c r="D110" s="163"/>
      <c r="E110" s="163"/>
      <c r="F110" s="164"/>
      <c r="G110" s="117"/>
      <c r="H110" s="109"/>
      <c r="K110" s="109"/>
      <c r="L110" s="109"/>
      <c r="M110" s="109"/>
      <c r="N110" s="109"/>
      <c r="O110" s="109"/>
    </row>
    <row r="111" spans="1:15" s="118" customFormat="1" ht="15.75" customHeight="1" x14ac:dyDescent="0.2">
      <c r="A111" s="116" t="s">
        <v>23</v>
      </c>
      <c r="B111" s="163" t="s">
        <v>58</v>
      </c>
      <c r="C111" s="163"/>
      <c r="D111" s="163"/>
      <c r="E111" s="163"/>
      <c r="F111" s="164"/>
      <c r="G111" s="117"/>
      <c r="H111" s="109"/>
      <c r="K111" s="109"/>
      <c r="L111" s="109"/>
      <c r="M111" s="109"/>
      <c r="N111" s="109"/>
      <c r="O111" s="109"/>
    </row>
    <row r="112" spans="1:15" s="118" customFormat="1" ht="15" customHeight="1" x14ac:dyDescent="0.2">
      <c r="A112" s="116" t="s">
        <v>24</v>
      </c>
      <c r="B112" s="163" t="s">
        <v>181</v>
      </c>
      <c r="C112" s="163"/>
      <c r="D112" s="163"/>
      <c r="E112" s="163"/>
      <c r="F112" s="164"/>
      <c r="G112" s="117"/>
      <c r="H112" s="109"/>
      <c r="K112" s="109"/>
      <c r="L112" s="109"/>
      <c r="M112" s="109"/>
      <c r="N112" s="109"/>
      <c r="O112" s="109"/>
    </row>
    <row r="113" spans="1:15" s="118" customFormat="1" ht="15" customHeight="1" x14ac:dyDescent="0.2">
      <c r="A113" s="116" t="s">
        <v>25</v>
      </c>
      <c r="B113" s="166" t="s">
        <v>27</v>
      </c>
      <c r="C113" s="166"/>
      <c r="D113" s="166"/>
      <c r="E113" s="166"/>
      <c r="F113" s="167"/>
      <c r="G113" s="117"/>
      <c r="H113" s="109"/>
      <c r="K113" s="109"/>
      <c r="L113" s="109"/>
      <c r="M113" s="109"/>
      <c r="N113" s="109"/>
      <c r="O113" s="109"/>
    </row>
    <row r="114" spans="1:15" s="146" customFormat="1" ht="16.5" customHeight="1" x14ac:dyDescent="0.2">
      <c r="A114" s="140"/>
      <c r="B114" s="143"/>
      <c r="C114" s="144"/>
      <c r="D114" s="109"/>
      <c r="E114" s="109"/>
      <c r="F114" s="109"/>
      <c r="G114" s="109"/>
      <c r="H114" s="145"/>
      <c r="K114" s="145"/>
      <c r="L114" s="145"/>
      <c r="M114" s="145"/>
      <c r="N114" s="145"/>
      <c r="O114" s="145"/>
    </row>
    <row r="115" spans="1:15" ht="15" customHeight="1" x14ac:dyDescent="0.25">
      <c r="A115" s="152" t="s">
        <v>59</v>
      </c>
      <c r="B115" s="169" t="s">
        <v>60</v>
      </c>
      <c r="C115" s="169"/>
      <c r="D115" s="169"/>
      <c r="E115" s="169"/>
      <c r="F115" s="169"/>
      <c r="G115" s="82">
        <f>COUNTA(G120:G124)</f>
        <v>0</v>
      </c>
      <c r="H115" s="24"/>
    </row>
    <row r="116" spans="1:15" ht="22.5" customHeight="1" thickBot="1" x14ac:dyDescent="0.3">
      <c r="B116" s="94" t="s">
        <v>12</v>
      </c>
      <c r="C116" s="94" t="s">
        <v>187</v>
      </c>
      <c r="D116" s="94" t="s">
        <v>188</v>
      </c>
      <c r="E116" s="94" t="s">
        <v>185</v>
      </c>
      <c r="F116" s="27"/>
      <c r="G116" s="27"/>
      <c r="H116" s="24"/>
    </row>
    <row r="117" spans="1:15" ht="15" customHeight="1" thickBot="1" x14ac:dyDescent="0.3">
      <c r="B117" s="17" t="s">
        <v>10</v>
      </c>
      <c r="C117" s="17" t="s">
        <v>2</v>
      </c>
      <c r="D117" s="17" t="s">
        <v>3</v>
      </c>
      <c r="E117" s="17" t="s">
        <v>5</v>
      </c>
      <c r="F117" s="28" t="s">
        <v>41</v>
      </c>
      <c r="G117" s="93">
        <f>CEILING(VLOOKUP(B117,$I$39:$J$41,2,FALSE)*VLOOKUP(C117,$I$42:$J$44,2,FALSE)*VLOOKUP(D117,$I$45:$J$47,2,FALSE)*VLOOKUP(E117,$I$48:$J$49,2,FALSE)/741*$B$5*IF(G115&gt;0,1,0),0.5)</f>
        <v>0</v>
      </c>
      <c r="H117" s="24"/>
    </row>
    <row r="118" spans="1:15" ht="15" customHeight="1" x14ac:dyDescent="0.25">
      <c r="B118" s="30"/>
      <c r="C118" s="30"/>
      <c r="D118" s="30"/>
      <c r="E118" s="30"/>
      <c r="F118" s="28"/>
      <c r="G118" s="29"/>
      <c r="H118" s="24"/>
    </row>
    <row r="119" spans="1:15" ht="15" customHeight="1" x14ac:dyDescent="0.3">
      <c r="A119" s="162" t="s">
        <v>28</v>
      </c>
      <c r="B119" s="162"/>
      <c r="C119" s="30"/>
      <c r="D119" s="30"/>
      <c r="E119" s="30"/>
      <c r="F119" s="25"/>
      <c r="G119" s="26"/>
      <c r="H119" s="24"/>
    </row>
    <row r="120" spans="1:15" s="118" customFormat="1" ht="15" customHeight="1" x14ac:dyDescent="0.2">
      <c r="A120" s="116" t="s">
        <v>17</v>
      </c>
      <c r="B120" s="165" t="s">
        <v>61</v>
      </c>
      <c r="C120" s="165"/>
      <c r="D120" s="165"/>
      <c r="E120" s="165"/>
      <c r="F120" s="168"/>
      <c r="G120" s="117"/>
      <c r="H120" s="109"/>
      <c r="K120" s="109"/>
      <c r="L120" s="109"/>
      <c r="M120" s="109"/>
      <c r="N120" s="109"/>
      <c r="O120" s="109"/>
    </row>
    <row r="121" spans="1:15" s="118" customFormat="1" ht="15" customHeight="1" x14ac:dyDescent="0.2">
      <c r="A121" s="116" t="s">
        <v>18</v>
      </c>
      <c r="B121" s="163" t="s">
        <v>62</v>
      </c>
      <c r="C121" s="163"/>
      <c r="D121" s="163"/>
      <c r="E121" s="163"/>
      <c r="F121" s="164"/>
      <c r="G121" s="117"/>
      <c r="H121" s="109"/>
      <c r="K121" s="109"/>
      <c r="L121" s="109"/>
      <c r="M121" s="109"/>
      <c r="N121" s="109"/>
      <c r="O121" s="109"/>
    </row>
    <row r="122" spans="1:15" s="118" customFormat="1" ht="15" customHeight="1" x14ac:dyDescent="0.2">
      <c r="A122" s="116" t="s">
        <v>19</v>
      </c>
      <c r="B122" s="163" t="s">
        <v>63</v>
      </c>
      <c r="C122" s="163"/>
      <c r="D122" s="163"/>
      <c r="E122" s="163"/>
      <c r="F122" s="164"/>
      <c r="G122" s="117"/>
      <c r="H122" s="109"/>
      <c r="K122" s="109"/>
      <c r="L122" s="109"/>
      <c r="M122" s="109"/>
      <c r="N122" s="109"/>
      <c r="O122" s="109"/>
    </row>
    <row r="123" spans="1:15" s="118" customFormat="1" ht="15" customHeight="1" x14ac:dyDescent="0.2">
      <c r="A123" s="116" t="s">
        <v>20</v>
      </c>
      <c r="B123" s="163" t="s">
        <v>64</v>
      </c>
      <c r="C123" s="163"/>
      <c r="D123" s="163"/>
      <c r="E123" s="163"/>
      <c r="F123" s="164"/>
      <c r="G123" s="117"/>
      <c r="H123" s="109"/>
      <c r="K123" s="109"/>
      <c r="L123" s="109"/>
      <c r="M123" s="109"/>
      <c r="N123" s="109"/>
      <c r="O123" s="109"/>
    </row>
    <row r="124" spans="1:15" s="118" customFormat="1" ht="15" customHeight="1" x14ac:dyDescent="0.2">
      <c r="A124" s="116" t="s">
        <v>21</v>
      </c>
      <c r="B124" s="166" t="s">
        <v>27</v>
      </c>
      <c r="C124" s="166"/>
      <c r="D124" s="166"/>
      <c r="E124" s="166"/>
      <c r="F124" s="167"/>
      <c r="G124" s="117"/>
      <c r="H124" s="109"/>
      <c r="K124" s="109"/>
      <c r="L124" s="109"/>
      <c r="M124" s="109"/>
      <c r="N124" s="109"/>
      <c r="O124" s="109"/>
    </row>
    <row r="125" spans="1:15" s="118" customFormat="1" ht="29.25" customHeight="1" x14ac:dyDescent="0.2">
      <c r="A125" s="140"/>
      <c r="B125" s="143"/>
      <c r="C125" s="144"/>
      <c r="D125" s="109"/>
      <c r="E125" s="109"/>
      <c r="F125" s="109"/>
      <c r="G125" s="109"/>
      <c r="H125" s="109"/>
      <c r="K125" s="109"/>
      <c r="L125" s="109"/>
      <c r="M125" s="109"/>
      <c r="N125" s="109"/>
      <c r="O125" s="109"/>
    </row>
    <row r="126" spans="1:15" ht="30" customHeight="1" x14ac:dyDescent="0.25">
      <c r="A126" s="152" t="s">
        <v>65</v>
      </c>
      <c r="B126" s="169" t="s">
        <v>153</v>
      </c>
      <c r="C126" s="169"/>
      <c r="D126" s="169"/>
      <c r="E126" s="169"/>
      <c r="F126" s="169"/>
      <c r="G126" s="82">
        <f>COUNTA(G131:G135)</f>
        <v>0</v>
      </c>
      <c r="H126" s="24"/>
    </row>
    <row r="127" spans="1:15" ht="22.5" customHeight="1" thickBot="1" x14ac:dyDescent="0.3">
      <c r="B127" s="94" t="s">
        <v>12</v>
      </c>
      <c r="C127" s="94" t="s">
        <v>187</v>
      </c>
      <c r="D127" s="94" t="s">
        <v>188</v>
      </c>
      <c r="E127" s="94" t="s">
        <v>185</v>
      </c>
      <c r="F127" s="27"/>
      <c r="G127" s="1"/>
      <c r="H127" s="24"/>
    </row>
    <row r="128" spans="1:15" ht="15" customHeight="1" thickBot="1" x14ac:dyDescent="0.3">
      <c r="B128" s="17" t="s">
        <v>10</v>
      </c>
      <c r="C128" s="17" t="s">
        <v>2</v>
      </c>
      <c r="D128" s="17" t="s">
        <v>3</v>
      </c>
      <c r="E128" s="17" t="s">
        <v>5</v>
      </c>
      <c r="F128" s="28" t="s">
        <v>41</v>
      </c>
      <c r="G128" s="93">
        <f>CEILING(VLOOKUP(B128,$I$39:$J$41,2,FALSE)*VLOOKUP(C128,$I$42:$J$44,2,FALSE)*VLOOKUP(D128,$I$45:$J$47,2,FALSE)*VLOOKUP(E128,$I$48:$J$49,2,FALSE)/741*$B$5*IF(G126&gt;0,1,0),0.5)</f>
        <v>0</v>
      </c>
      <c r="H128" s="24"/>
    </row>
    <row r="129" spans="1:15" ht="15" customHeight="1" x14ac:dyDescent="0.25">
      <c r="B129" s="30"/>
      <c r="C129" s="30"/>
      <c r="D129" s="30"/>
      <c r="E129" s="30"/>
      <c r="F129" s="28"/>
      <c r="G129" s="29"/>
      <c r="H129" s="24"/>
    </row>
    <row r="130" spans="1:15" ht="15" customHeight="1" x14ac:dyDescent="0.3">
      <c r="A130" s="162" t="s">
        <v>28</v>
      </c>
      <c r="B130" s="162"/>
      <c r="C130" s="30"/>
      <c r="D130" s="30"/>
      <c r="E130" s="30"/>
      <c r="F130" s="25"/>
      <c r="G130" s="26"/>
      <c r="H130" s="24"/>
    </row>
    <row r="131" spans="1:15" s="118" customFormat="1" ht="15.75" customHeight="1" x14ac:dyDescent="0.2">
      <c r="A131" s="116" t="s">
        <v>17</v>
      </c>
      <c r="B131" s="165" t="s">
        <v>66</v>
      </c>
      <c r="C131" s="165"/>
      <c r="D131" s="165"/>
      <c r="E131" s="165"/>
      <c r="F131" s="168"/>
      <c r="G131" s="117"/>
      <c r="H131" s="109"/>
      <c r="K131" s="109"/>
      <c r="L131" s="109"/>
      <c r="M131" s="109"/>
      <c r="N131" s="109"/>
      <c r="O131" s="109"/>
    </row>
    <row r="132" spans="1:15" s="118" customFormat="1" ht="25.5" customHeight="1" x14ac:dyDescent="0.2">
      <c r="A132" s="116" t="s">
        <v>18</v>
      </c>
      <c r="B132" s="163" t="s">
        <v>132</v>
      </c>
      <c r="C132" s="163"/>
      <c r="D132" s="163"/>
      <c r="E132" s="163"/>
      <c r="F132" s="164"/>
      <c r="G132" s="117"/>
      <c r="H132" s="109"/>
      <c r="K132" s="109"/>
      <c r="L132" s="109"/>
      <c r="M132" s="109"/>
      <c r="N132" s="109"/>
      <c r="O132" s="109"/>
    </row>
    <row r="133" spans="1:15" s="118" customFormat="1" ht="25.5" customHeight="1" x14ac:dyDescent="0.2">
      <c r="A133" s="116" t="s">
        <v>19</v>
      </c>
      <c r="B133" s="163" t="s">
        <v>133</v>
      </c>
      <c r="C133" s="163"/>
      <c r="D133" s="163"/>
      <c r="E133" s="163"/>
      <c r="F133" s="164"/>
      <c r="G133" s="117"/>
      <c r="H133" s="109"/>
      <c r="K133" s="109"/>
      <c r="L133" s="109"/>
      <c r="M133" s="109"/>
      <c r="N133" s="109"/>
      <c r="O133" s="109"/>
    </row>
    <row r="134" spans="1:15" s="118" customFormat="1" ht="15" customHeight="1" x14ac:dyDescent="0.2">
      <c r="A134" s="116" t="s">
        <v>20</v>
      </c>
      <c r="B134" s="163" t="s">
        <v>67</v>
      </c>
      <c r="C134" s="163"/>
      <c r="D134" s="163"/>
      <c r="E134" s="163"/>
      <c r="F134" s="164"/>
      <c r="G134" s="117"/>
      <c r="H134" s="109"/>
      <c r="K134" s="109"/>
      <c r="L134" s="109"/>
      <c r="M134" s="109"/>
      <c r="N134" s="109"/>
      <c r="O134" s="109"/>
    </row>
    <row r="135" spans="1:15" s="118" customFormat="1" ht="15" customHeight="1" x14ac:dyDescent="0.2">
      <c r="A135" s="116" t="s">
        <v>21</v>
      </c>
      <c r="B135" s="166" t="s">
        <v>68</v>
      </c>
      <c r="C135" s="166"/>
      <c r="D135" s="166"/>
      <c r="E135" s="166"/>
      <c r="F135" s="167"/>
      <c r="G135" s="117"/>
      <c r="H135" s="109"/>
      <c r="K135" s="109"/>
      <c r="L135" s="109"/>
      <c r="M135" s="109"/>
      <c r="N135" s="109"/>
      <c r="O135" s="109"/>
    </row>
    <row r="136" spans="1:15" s="146" customFormat="1" ht="20.25" customHeight="1" x14ac:dyDescent="0.2">
      <c r="A136" s="140"/>
      <c r="B136" s="143"/>
      <c r="C136" s="144"/>
      <c r="D136" s="109"/>
      <c r="E136" s="109"/>
      <c r="F136" s="109"/>
      <c r="G136" s="109"/>
      <c r="H136" s="145"/>
      <c r="K136" s="145"/>
      <c r="L136" s="145"/>
      <c r="M136" s="145"/>
      <c r="N136" s="145"/>
      <c r="O136" s="145"/>
    </row>
    <row r="137" spans="1:15" ht="15" customHeight="1" x14ac:dyDescent="0.25">
      <c r="A137" s="152" t="s">
        <v>69</v>
      </c>
      <c r="B137" s="169" t="s">
        <v>70</v>
      </c>
      <c r="C137" s="169"/>
      <c r="D137" s="169"/>
      <c r="E137" s="169"/>
      <c r="F137" s="169"/>
      <c r="G137" s="82">
        <f>COUNTA(G142:G146)</f>
        <v>0</v>
      </c>
      <c r="H137" s="24"/>
    </row>
    <row r="138" spans="1:15" ht="22.5" customHeight="1" thickBot="1" x14ac:dyDescent="0.3">
      <c r="B138" s="94" t="s">
        <v>12</v>
      </c>
      <c r="C138" s="94" t="s">
        <v>187</v>
      </c>
      <c r="D138" s="94" t="s">
        <v>188</v>
      </c>
      <c r="E138" s="94" t="s">
        <v>185</v>
      </c>
      <c r="F138" s="27"/>
      <c r="G138" s="27"/>
      <c r="H138" s="24"/>
    </row>
    <row r="139" spans="1:15" ht="15" customHeight="1" thickBot="1" x14ac:dyDescent="0.3">
      <c r="B139" s="17" t="s">
        <v>10</v>
      </c>
      <c r="C139" s="17" t="s">
        <v>2</v>
      </c>
      <c r="D139" s="17" t="s">
        <v>3</v>
      </c>
      <c r="E139" s="17" t="s">
        <v>5</v>
      </c>
      <c r="F139" s="28" t="s">
        <v>41</v>
      </c>
      <c r="G139" s="93">
        <f>CEILING(VLOOKUP(B139,$I$39:$J$41,2,FALSE)*VLOOKUP(C139,$I$42:$J$44,2,FALSE)*VLOOKUP(D139,$I$45:$J$47,2,FALSE)*VLOOKUP(E139,$I$48:$J$49,2,FALSE)/741*$B$5*IF(G137&gt;0,1,0),0.5)</f>
        <v>0</v>
      </c>
      <c r="H139" s="24"/>
    </row>
    <row r="140" spans="1:15" ht="15" customHeight="1" x14ac:dyDescent="0.25">
      <c r="B140" s="30"/>
      <c r="C140" s="30"/>
      <c r="D140" s="30"/>
      <c r="E140" s="30"/>
      <c r="F140" s="28"/>
      <c r="G140" s="29"/>
      <c r="H140" s="24"/>
    </row>
    <row r="141" spans="1:15" ht="20.25" customHeight="1" x14ac:dyDescent="0.3">
      <c r="A141" s="162" t="s">
        <v>28</v>
      </c>
      <c r="B141" s="162"/>
      <c r="C141" s="30"/>
      <c r="D141" s="30"/>
      <c r="E141" s="30"/>
      <c r="F141" s="25"/>
      <c r="G141" s="26"/>
      <c r="H141" s="24"/>
    </row>
    <row r="142" spans="1:15" s="118" customFormat="1" ht="15" customHeight="1" x14ac:dyDescent="0.2">
      <c r="A142" s="116" t="s">
        <v>17</v>
      </c>
      <c r="B142" s="181" t="s">
        <v>71</v>
      </c>
      <c r="C142" s="181"/>
      <c r="D142" s="181"/>
      <c r="E142" s="181"/>
      <c r="F142" s="193"/>
      <c r="G142" s="117"/>
      <c r="H142" s="109"/>
      <c r="K142" s="109"/>
      <c r="L142" s="109"/>
      <c r="M142" s="109"/>
      <c r="N142" s="109"/>
      <c r="O142" s="109"/>
    </row>
    <row r="143" spans="1:15" s="118" customFormat="1" ht="15.75" customHeight="1" x14ac:dyDescent="0.2">
      <c r="A143" s="116" t="s">
        <v>18</v>
      </c>
      <c r="B143" s="173" t="s">
        <v>72</v>
      </c>
      <c r="C143" s="173"/>
      <c r="D143" s="173"/>
      <c r="E143" s="173"/>
      <c r="F143" s="174"/>
      <c r="G143" s="117"/>
      <c r="H143" s="109"/>
      <c r="K143" s="109"/>
      <c r="L143" s="109"/>
      <c r="M143" s="109"/>
      <c r="N143" s="109"/>
      <c r="O143" s="109"/>
    </row>
    <row r="144" spans="1:15" s="118" customFormat="1" ht="15.75" customHeight="1" x14ac:dyDescent="0.2">
      <c r="A144" s="116" t="s">
        <v>19</v>
      </c>
      <c r="B144" s="166" t="s">
        <v>27</v>
      </c>
      <c r="C144" s="166"/>
      <c r="D144" s="166"/>
      <c r="E144" s="166"/>
      <c r="F144" s="167"/>
      <c r="G144" s="117"/>
      <c r="H144" s="109"/>
      <c r="K144" s="109"/>
      <c r="L144" s="109"/>
      <c r="M144" s="109"/>
      <c r="N144" s="109"/>
      <c r="O144" s="109"/>
    </row>
    <row r="145" spans="1:15" s="118" customFormat="1" ht="33.75" customHeight="1" thickBot="1" x14ac:dyDescent="0.25">
      <c r="A145" s="140"/>
      <c r="B145" s="143"/>
      <c r="C145" s="144"/>
      <c r="D145" s="109"/>
      <c r="E145" s="109"/>
      <c r="F145" s="109"/>
      <c r="G145" s="109"/>
      <c r="H145" s="109"/>
      <c r="K145" s="109"/>
      <c r="L145" s="109"/>
      <c r="M145" s="109"/>
      <c r="N145" s="109"/>
      <c r="O145" s="109"/>
    </row>
    <row r="146" spans="1:15" ht="15.75" customHeight="1" thickTop="1" thickBot="1" x14ac:dyDescent="0.3">
      <c r="A146" s="80" t="s">
        <v>73</v>
      </c>
      <c r="B146" s="170" t="s">
        <v>74</v>
      </c>
      <c r="C146" s="170"/>
      <c r="D146" s="170"/>
      <c r="E146" s="170"/>
      <c r="F146" s="170"/>
      <c r="G146" s="170"/>
      <c r="H146" s="24"/>
    </row>
    <row r="147" spans="1:15" ht="24" customHeight="1" thickBot="1" x14ac:dyDescent="0.3">
      <c r="A147" s="33"/>
      <c r="B147" s="34"/>
      <c r="C147" s="34"/>
      <c r="D147" s="34"/>
      <c r="E147" s="34"/>
      <c r="F147" s="34"/>
      <c r="G147" s="34"/>
      <c r="H147" s="24"/>
    </row>
    <row r="148" spans="1:15" ht="15.75" customHeight="1" thickBot="1" x14ac:dyDescent="0.3">
      <c r="A148" s="33"/>
      <c r="B148" s="34"/>
      <c r="C148" s="34"/>
      <c r="D148" s="34"/>
      <c r="E148" s="34"/>
      <c r="F148" s="16" t="s">
        <v>134</v>
      </c>
      <c r="G148" s="81">
        <f>G152+G167+G183+G196+G212</f>
        <v>0</v>
      </c>
      <c r="H148" s="24"/>
    </row>
    <row r="149" spans="1:15" x14ac:dyDescent="0.25">
      <c r="A149" s="33"/>
      <c r="B149" s="34"/>
      <c r="C149" s="34"/>
      <c r="D149" s="34"/>
      <c r="E149" s="34"/>
      <c r="F149" s="34"/>
      <c r="G149" s="13"/>
      <c r="H149" s="24"/>
    </row>
    <row r="150" spans="1:15" ht="15" customHeight="1" x14ac:dyDescent="0.25">
      <c r="A150" s="152" t="s">
        <v>75</v>
      </c>
      <c r="B150" s="169" t="s">
        <v>166</v>
      </c>
      <c r="C150" s="169"/>
      <c r="D150" s="169"/>
      <c r="E150" s="169"/>
      <c r="F150" s="169"/>
      <c r="G150" s="82">
        <f>COUNTA(G155:G163)</f>
        <v>0</v>
      </c>
      <c r="H150" s="24"/>
    </row>
    <row r="151" spans="1:15" ht="22.5" customHeight="1" thickBot="1" x14ac:dyDescent="0.3">
      <c r="B151" s="94" t="s">
        <v>12</v>
      </c>
      <c r="C151" s="94" t="s">
        <v>187</v>
      </c>
      <c r="D151" s="94" t="s">
        <v>188</v>
      </c>
      <c r="E151" s="94" t="s">
        <v>185</v>
      </c>
      <c r="F151" s="27"/>
      <c r="G151" s="27"/>
      <c r="H151" s="24"/>
    </row>
    <row r="152" spans="1:15" ht="15" customHeight="1" thickBot="1" x14ac:dyDescent="0.3">
      <c r="B152" s="17" t="s">
        <v>10</v>
      </c>
      <c r="C152" s="17" t="s">
        <v>2</v>
      </c>
      <c r="D152" s="17" t="s">
        <v>3</v>
      </c>
      <c r="E152" s="17" t="s">
        <v>5</v>
      </c>
      <c r="F152" s="11" t="s">
        <v>41</v>
      </c>
      <c r="G152" s="18">
        <f>CEILING(VLOOKUP(B152,$I$39:$J$41,2,FALSE)*VLOOKUP(C152,$I$42:$J$44,2,FALSE)*VLOOKUP(D152,$I$45:$J$47,2,FALSE)*VLOOKUP(E152,$I$48:$J$49,2,FALSE)/741*$B$5*IF(G150&gt;0,1,0),0.5)</f>
        <v>0</v>
      </c>
      <c r="H152" s="24"/>
    </row>
    <row r="153" spans="1:15" ht="15" customHeight="1" x14ac:dyDescent="0.25">
      <c r="B153" s="30"/>
      <c r="C153" s="30"/>
      <c r="D153" s="30"/>
      <c r="E153" s="30"/>
      <c r="F153" s="28"/>
      <c r="G153" s="29"/>
      <c r="H153" s="24"/>
    </row>
    <row r="154" spans="1:15" ht="21" customHeight="1" x14ac:dyDescent="0.3">
      <c r="A154" s="162" t="s">
        <v>28</v>
      </c>
      <c r="B154" s="162"/>
      <c r="C154" s="30"/>
      <c r="D154" s="30"/>
      <c r="E154" s="30"/>
      <c r="F154" s="25"/>
      <c r="G154" s="26"/>
      <c r="H154" s="24"/>
    </row>
    <row r="155" spans="1:15" s="118" customFormat="1" ht="15" customHeight="1" x14ac:dyDescent="0.2">
      <c r="A155" s="116" t="s">
        <v>17</v>
      </c>
      <c r="B155" s="165" t="s">
        <v>76</v>
      </c>
      <c r="C155" s="165"/>
      <c r="D155" s="165"/>
      <c r="E155" s="165"/>
      <c r="F155" s="168"/>
      <c r="G155" s="117"/>
      <c r="H155" s="109"/>
      <c r="K155" s="109"/>
      <c r="L155" s="109"/>
      <c r="M155" s="109"/>
      <c r="N155" s="109"/>
      <c r="O155" s="109"/>
    </row>
    <row r="156" spans="1:15" s="118" customFormat="1" ht="15" customHeight="1" x14ac:dyDescent="0.2">
      <c r="A156" s="116" t="s">
        <v>18</v>
      </c>
      <c r="B156" s="163" t="s">
        <v>77</v>
      </c>
      <c r="C156" s="163"/>
      <c r="D156" s="163"/>
      <c r="E156" s="163"/>
      <c r="F156" s="164"/>
      <c r="G156" s="117"/>
      <c r="H156" s="109"/>
      <c r="K156" s="109"/>
      <c r="L156" s="109"/>
      <c r="M156" s="109"/>
      <c r="N156" s="109"/>
      <c r="O156" s="109"/>
    </row>
    <row r="157" spans="1:15" s="118" customFormat="1" ht="15" customHeight="1" x14ac:dyDescent="0.2">
      <c r="A157" s="116" t="s">
        <v>19</v>
      </c>
      <c r="B157" s="163" t="s">
        <v>78</v>
      </c>
      <c r="C157" s="163"/>
      <c r="D157" s="163"/>
      <c r="E157" s="163"/>
      <c r="F157" s="164"/>
      <c r="G157" s="117"/>
      <c r="H157" s="109"/>
      <c r="K157" s="109"/>
      <c r="L157" s="109"/>
      <c r="M157" s="109"/>
      <c r="N157" s="109"/>
      <c r="O157" s="109"/>
    </row>
    <row r="158" spans="1:15" s="118" customFormat="1" ht="15" customHeight="1" x14ac:dyDescent="0.2">
      <c r="A158" s="116" t="s">
        <v>20</v>
      </c>
      <c r="B158" s="163" t="s">
        <v>79</v>
      </c>
      <c r="C158" s="163"/>
      <c r="D158" s="163"/>
      <c r="E158" s="163"/>
      <c r="F158" s="164"/>
      <c r="G158" s="117"/>
      <c r="H158" s="109"/>
      <c r="K158" s="109"/>
      <c r="L158" s="109"/>
      <c r="M158" s="109"/>
      <c r="N158" s="109"/>
      <c r="O158" s="109"/>
    </row>
    <row r="159" spans="1:15" s="118" customFormat="1" ht="15" customHeight="1" x14ac:dyDescent="0.2">
      <c r="A159" s="116" t="s">
        <v>21</v>
      </c>
      <c r="B159" s="163" t="s">
        <v>80</v>
      </c>
      <c r="C159" s="163"/>
      <c r="D159" s="163"/>
      <c r="E159" s="163"/>
      <c r="F159" s="164"/>
      <c r="G159" s="117"/>
      <c r="H159" s="109"/>
      <c r="K159" s="109"/>
      <c r="L159" s="109"/>
      <c r="M159" s="109"/>
      <c r="N159" s="109"/>
      <c r="O159" s="109"/>
    </row>
    <row r="160" spans="1:15" s="118" customFormat="1" ht="15" customHeight="1" x14ac:dyDescent="0.2">
      <c r="A160" s="116" t="s">
        <v>22</v>
      </c>
      <c r="B160" s="163" t="s">
        <v>81</v>
      </c>
      <c r="C160" s="163"/>
      <c r="D160" s="163"/>
      <c r="E160" s="163"/>
      <c r="F160" s="164"/>
      <c r="G160" s="117"/>
      <c r="H160" s="109"/>
      <c r="K160" s="109"/>
      <c r="L160" s="109"/>
      <c r="M160" s="109"/>
      <c r="N160" s="109"/>
      <c r="O160" s="109"/>
    </row>
    <row r="161" spans="1:15" s="118" customFormat="1" ht="15" customHeight="1" x14ac:dyDescent="0.2">
      <c r="A161" s="116" t="s">
        <v>23</v>
      </c>
      <c r="B161" s="163" t="s">
        <v>82</v>
      </c>
      <c r="C161" s="163"/>
      <c r="D161" s="163"/>
      <c r="E161" s="163"/>
      <c r="F161" s="164"/>
      <c r="G161" s="117"/>
      <c r="H161" s="109"/>
      <c r="K161" s="109"/>
      <c r="L161" s="109"/>
      <c r="M161" s="109"/>
      <c r="N161" s="109"/>
      <c r="O161" s="109"/>
    </row>
    <row r="162" spans="1:15" s="118" customFormat="1" ht="15" customHeight="1" x14ac:dyDescent="0.2">
      <c r="A162" s="116" t="s">
        <v>24</v>
      </c>
      <c r="B162" s="163" t="s">
        <v>83</v>
      </c>
      <c r="C162" s="163"/>
      <c r="D162" s="163"/>
      <c r="E162" s="163"/>
      <c r="F162" s="164"/>
      <c r="G162" s="117"/>
      <c r="H162" s="109"/>
      <c r="K162" s="109"/>
      <c r="L162" s="109"/>
      <c r="M162" s="109"/>
      <c r="N162" s="109"/>
      <c r="O162" s="109"/>
    </row>
    <row r="163" spans="1:15" s="118" customFormat="1" ht="15.75" customHeight="1" x14ac:dyDescent="0.2">
      <c r="A163" s="116" t="s">
        <v>25</v>
      </c>
      <c r="B163" s="166" t="s">
        <v>40</v>
      </c>
      <c r="C163" s="166"/>
      <c r="D163" s="166"/>
      <c r="E163" s="166"/>
      <c r="F163" s="167"/>
      <c r="G163" s="117"/>
      <c r="H163" s="109"/>
      <c r="K163" s="109"/>
      <c r="L163" s="109"/>
      <c r="M163" s="109"/>
      <c r="N163" s="109"/>
      <c r="O163" s="109"/>
    </row>
    <row r="164" spans="1:15" s="118" customFormat="1" ht="22.5" customHeight="1" x14ac:dyDescent="0.2">
      <c r="A164" s="147"/>
      <c r="B164" s="141"/>
      <c r="C164" s="142"/>
      <c r="H164" s="109"/>
      <c r="K164" s="109"/>
      <c r="L164" s="109"/>
      <c r="M164" s="109"/>
      <c r="N164" s="109"/>
      <c r="O164" s="109"/>
    </row>
    <row r="165" spans="1:15" ht="33.75" customHeight="1" x14ac:dyDescent="0.25">
      <c r="A165" s="152" t="s">
        <v>84</v>
      </c>
      <c r="B165" s="169" t="s">
        <v>165</v>
      </c>
      <c r="C165" s="169"/>
      <c r="D165" s="169"/>
      <c r="E165" s="169"/>
      <c r="F165" s="169"/>
      <c r="G165" s="82">
        <f>COUNTA(G170:G178)</f>
        <v>0</v>
      </c>
      <c r="H165" s="24"/>
    </row>
    <row r="166" spans="1:15" ht="22.5" customHeight="1" thickBot="1" x14ac:dyDescent="0.3">
      <c r="B166" s="94" t="s">
        <v>12</v>
      </c>
      <c r="C166" s="94" t="s">
        <v>187</v>
      </c>
      <c r="D166" s="94" t="s">
        <v>188</v>
      </c>
      <c r="E166" s="94" t="s">
        <v>185</v>
      </c>
      <c r="F166" s="27"/>
      <c r="G166" s="27"/>
      <c r="H166" s="24"/>
    </row>
    <row r="167" spans="1:15" ht="15" customHeight="1" thickBot="1" x14ac:dyDescent="0.3">
      <c r="B167" s="17" t="s">
        <v>10</v>
      </c>
      <c r="C167" s="17" t="s">
        <v>2</v>
      </c>
      <c r="D167" s="17" t="s">
        <v>3</v>
      </c>
      <c r="E167" s="17" t="s">
        <v>5</v>
      </c>
      <c r="F167" s="11" t="s">
        <v>41</v>
      </c>
      <c r="G167" s="18">
        <f>CEILING(VLOOKUP(B167,$I$39:$J$41,2,FALSE)*VLOOKUP(C167,$I$42:$J$44,2,FALSE)*VLOOKUP(D167,$I$45:$J$47,2,FALSE)*VLOOKUP(E167,$I$48:$J$49,2,FALSE)/741*$B$5*IF(G165&gt;0,1,0),0.5)</f>
        <v>0</v>
      </c>
      <c r="H167" s="24"/>
    </row>
    <row r="168" spans="1:15" ht="15" customHeight="1" x14ac:dyDescent="0.25">
      <c r="B168" s="30"/>
      <c r="C168" s="30"/>
      <c r="D168" s="30"/>
      <c r="E168" s="30"/>
      <c r="F168" s="28"/>
      <c r="G168" s="29"/>
      <c r="H168" s="24"/>
    </row>
    <row r="169" spans="1:15" ht="19.5" customHeight="1" x14ac:dyDescent="0.3">
      <c r="A169" s="162" t="s">
        <v>28</v>
      </c>
      <c r="B169" s="162"/>
      <c r="C169" s="30"/>
      <c r="D169" s="30"/>
      <c r="E169" s="30"/>
      <c r="F169" s="25"/>
      <c r="G169" s="26"/>
      <c r="H169" s="24"/>
    </row>
    <row r="170" spans="1:15" s="118" customFormat="1" ht="15" customHeight="1" x14ac:dyDescent="0.2">
      <c r="A170" s="116" t="s">
        <v>17</v>
      </c>
      <c r="B170" s="165" t="s">
        <v>76</v>
      </c>
      <c r="C170" s="165"/>
      <c r="D170" s="165"/>
      <c r="E170" s="165"/>
      <c r="F170" s="168"/>
      <c r="G170" s="117"/>
      <c r="H170" s="109"/>
      <c r="K170" s="109"/>
      <c r="L170" s="109"/>
      <c r="M170" s="109"/>
      <c r="N170" s="109"/>
      <c r="O170" s="109"/>
    </row>
    <row r="171" spans="1:15" s="118" customFormat="1" ht="15" customHeight="1" x14ac:dyDescent="0.2">
      <c r="A171" s="116" t="s">
        <v>18</v>
      </c>
      <c r="B171" s="163" t="s">
        <v>77</v>
      </c>
      <c r="C171" s="163"/>
      <c r="D171" s="163"/>
      <c r="E171" s="163"/>
      <c r="F171" s="164"/>
      <c r="G171" s="117"/>
      <c r="H171" s="109"/>
      <c r="K171" s="109"/>
      <c r="L171" s="109"/>
      <c r="M171" s="109"/>
      <c r="N171" s="109"/>
      <c r="O171" s="109"/>
    </row>
    <row r="172" spans="1:15" s="118" customFormat="1" ht="15" customHeight="1" x14ac:dyDescent="0.2">
      <c r="A172" s="116" t="s">
        <v>19</v>
      </c>
      <c r="B172" s="163" t="s">
        <v>85</v>
      </c>
      <c r="C172" s="163"/>
      <c r="D172" s="163"/>
      <c r="E172" s="163"/>
      <c r="F172" s="164"/>
      <c r="G172" s="117"/>
      <c r="H172" s="109"/>
      <c r="K172" s="109"/>
      <c r="L172" s="109"/>
      <c r="M172" s="109"/>
      <c r="N172" s="109"/>
      <c r="O172" s="109"/>
    </row>
    <row r="173" spans="1:15" s="118" customFormat="1" ht="15" customHeight="1" x14ac:dyDescent="0.2">
      <c r="A173" s="116" t="s">
        <v>20</v>
      </c>
      <c r="B173" s="163" t="s">
        <v>79</v>
      </c>
      <c r="C173" s="163"/>
      <c r="D173" s="163"/>
      <c r="E173" s="163"/>
      <c r="F173" s="164"/>
      <c r="G173" s="117"/>
      <c r="H173" s="109"/>
      <c r="K173" s="109"/>
      <c r="L173" s="109"/>
      <c r="M173" s="109"/>
      <c r="N173" s="109"/>
      <c r="O173" s="109"/>
    </row>
    <row r="174" spans="1:15" s="118" customFormat="1" ht="15" customHeight="1" x14ac:dyDescent="0.2">
      <c r="A174" s="116" t="s">
        <v>21</v>
      </c>
      <c r="B174" s="163" t="s">
        <v>80</v>
      </c>
      <c r="C174" s="163"/>
      <c r="D174" s="163"/>
      <c r="E174" s="163"/>
      <c r="F174" s="164"/>
      <c r="G174" s="117"/>
      <c r="H174" s="109"/>
      <c r="K174" s="109"/>
      <c r="L174" s="109"/>
      <c r="M174" s="109"/>
      <c r="N174" s="109"/>
      <c r="O174" s="109"/>
    </row>
    <row r="175" spans="1:15" s="118" customFormat="1" ht="15" customHeight="1" x14ac:dyDescent="0.2">
      <c r="A175" s="116" t="s">
        <v>22</v>
      </c>
      <c r="B175" s="163" t="s">
        <v>86</v>
      </c>
      <c r="C175" s="163"/>
      <c r="D175" s="163"/>
      <c r="E175" s="163"/>
      <c r="F175" s="164"/>
      <c r="G175" s="117"/>
      <c r="H175" s="109"/>
      <c r="K175" s="109"/>
      <c r="L175" s="109"/>
      <c r="M175" s="109"/>
      <c r="N175" s="109"/>
      <c r="O175" s="109"/>
    </row>
    <row r="176" spans="1:15" s="118" customFormat="1" ht="15" customHeight="1" x14ac:dyDescent="0.2">
      <c r="A176" s="116" t="s">
        <v>23</v>
      </c>
      <c r="B176" s="163" t="s">
        <v>82</v>
      </c>
      <c r="C176" s="163"/>
      <c r="D176" s="163"/>
      <c r="E176" s="163"/>
      <c r="F176" s="164"/>
      <c r="G176" s="117"/>
      <c r="H176" s="109"/>
      <c r="K176" s="109"/>
      <c r="L176" s="109"/>
      <c r="M176" s="109"/>
      <c r="N176" s="109"/>
      <c r="O176" s="109"/>
    </row>
    <row r="177" spans="1:15" s="118" customFormat="1" ht="15" customHeight="1" x14ac:dyDescent="0.2">
      <c r="A177" s="116" t="s">
        <v>24</v>
      </c>
      <c r="B177" s="163" t="s">
        <v>83</v>
      </c>
      <c r="C177" s="163"/>
      <c r="D177" s="163"/>
      <c r="E177" s="163"/>
      <c r="F177" s="164"/>
      <c r="G177" s="117"/>
      <c r="H177" s="109"/>
      <c r="K177" s="109"/>
      <c r="L177" s="109"/>
      <c r="M177" s="109"/>
      <c r="N177" s="109"/>
      <c r="O177" s="109"/>
    </row>
    <row r="178" spans="1:15" s="118" customFormat="1" ht="15" customHeight="1" x14ac:dyDescent="0.2">
      <c r="A178" s="116" t="s">
        <v>25</v>
      </c>
      <c r="B178" s="163" t="s">
        <v>87</v>
      </c>
      <c r="C178" s="163"/>
      <c r="D178" s="163"/>
      <c r="E178" s="163"/>
      <c r="F178" s="164"/>
      <c r="G178" s="117"/>
      <c r="H178" s="109"/>
      <c r="K178" s="109"/>
      <c r="L178" s="109"/>
      <c r="M178" s="109"/>
      <c r="N178" s="109"/>
      <c r="O178" s="109"/>
    </row>
    <row r="179" spans="1:15" s="118" customFormat="1" ht="15" customHeight="1" x14ac:dyDescent="0.2">
      <c r="A179" s="116" t="s">
        <v>26</v>
      </c>
      <c r="B179" s="166" t="s">
        <v>88</v>
      </c>
      <c r="C179" s="166"/>
      <c r="D179" s="166"/>
      <c r="E179" s="166"/>
      <c r="F179" s="167"/>
      <c r="G179" s="117"/>
      <c r="H179" s="109"/>
      <c r="K179" s="109"/>
      <c r="L179" s="109"/>
      <c r="M179" s="109"/>
      <c r="N179" s="109"/>
      <c r="O179" s="109"/>
    </row>
    <row r="180" spans="1:15" s="118" customFormat="1" ht="23.25" customHeight="1" x14ac:dyDescent="0.2">
      <c r="A180" s="147"/>
      <c r="B180" s="143"/>
      <c r="C180" s="144"/>
      <c r="D180" s="109"/>
      <c r="E180" s="109"/>
      <c r="F180" s="109"/>
      <c r="G180" s="109"/>
      <c r="H180" s="109"/>
      <c r="K180" s="109"/>
      <c r="L180" s="109"/>
      <c r="M180" s="109"/>
      <c r="N180" s="109"/>
      <c r="O180" s="109"/>
    </row>
    <row r="181" spans="1:15" ht="15" customHeight="1" x14ac:dyDescent="0.25">
      <c r="A181" s="152" t="s">
        <v>89</v>
      </c>
      <c r="B181" s="169" t="s">
        <v>164</v>
      </c>
      <c r="C181" s="169"/>
      <c r="D181" s="169"/>
      <c r="E181" s="169"/>
      <c r="F181" s="169"/>
      <c r="G181" s="82">
        <f>COUNTA(G186:G192)</f>
        <v>0</v>
      </c>
      <c r="H181" s="24"/>
    </row>
    <row r="182" spans="1:15" ht="22.5" customHeight="1" thickBot="1" x14ac:dyDescent="0.3">
      <c r="B182" s="94" t="s">
        <v>12</v>
      </c>
      <c r="C182" s="94" t="s">
        <v>187</v>
      </c>
      <c r="D182" s="94" t="s">
        <v>188</v>
      </c>
      <c r="E182" s="94" t="s">
        <v>185</v>
      </c>
      <c r="F182" s="27"/>
      <c r="G182" s="27"/>
      <c r="H182" s="24"/>
    </row>
    <row r="183" spans="1:15" ht="15" customHeight="1" thickBot="1" x14ac:dyDescent="0.3">
      <c r="B183" s="17" t="s">
        <v>10</v>
      </c>
      <c r="C183" s="17" t="s">
        <v>2</v>
      </c>
      <c r="D183" s="17" t="s">
        <v>3</v>
      </c>
      <c r="E183" s="17" t="s">
        <v>5</v>
      </c>
      <c r="F183" s="11" t="s">
        <v>41</v>
      </c>
      <c r="G183" s="18">
        <f>CEILING(VLOOKUP(B183,$I$39:$J$41,2,FALSE)*VLOOKUP(C183,$I$42:$J$44,2,FALSE)*VLOOKUP(D183,$I$45:$J$47,2,FALSE)*VLOOKUP(E183,$I$48:$J$49,2,FALSE)/741*$B$5*IF(G181&gt;0,1,0),0.5)</f>
        <v>0</v>
      </c>
      <c r="H183" s="24"/>
    </row>
    <row r="184" spans="1:15" ht="15" customHeight="1" x14ac:dyDescent="0.25">
      <c r="B184" s="30"/>
      <c r="C184" s="30"/>
      <c r="D184" s="30"/>
      <c r="E184" s="30"/>
      <c r="F184" s="28"/>
      <c r="G184" s="29"/>
      <c r="H184" s="24"/>
    </row>
    <row r="185" spans="1:15" ht="18.75" customHeight="1" x14ac:dyDescent="0.3">
      <c r="A185" s="162" t="s">
        <v>28</v>
      </c>
      <c r="B185" s="162"/>
      <c r="C185" s="30"/>
      <c r="D185" s="30"/>
      <c r="E185" s="30"/>
      <c r="F185" s="25"/>
      <c r="G185" s="26"/>
      <c r="H185" s="24"/>
    </row>
    <row r="186" spans="1:15" s="118" customFormat="1" ht="15" customHeight="1" x14ac:dyDescent="0.2">
      <c r="A186" s="116" t="s">
        <v>17</v>
      </c>
      <c r="B186" s="165" t="s">
        <v>90</v>
      </c>
      <c r="C186" s="165"/>
      <c r="D186" s="165"/>
      <c r="E186" s="165"/>
      <c r="F186" s="168"/>
      <c r="G186" s="117"/>
      <c r="H186" s="109"/>
      <c r="K186" s="109"/>
      <c r="L186" s="109"/>
      <c r="M186" s="109"/>
      <c r="N186" s="109"/>
      <c r="O186" s="109"/>
    </row>
    <row r="187" spans="1:15" s="118" customFormat="1" ht="15" customHeight="1" x14ac:dyDescent="0.2">
      <c r="A187" s="116" t="s">
        <v>18</v>
      </c>
      <c r="B187" s="163" t="s">
        <v>77</v>
      </c>
      <c r="C187" s="163"/>
      <c r="D187" s="163"/>
      <c r="E187" s="163"/>
      <c r="F187" s="164"/>
      <c r="G187" s="117"/>
      <c r="H187" s="109"/>
      <c r="K187" s="109"/>
      <c r="L187" s="109"/>
      <c r="M187" s="109"/>
      <c r="N187" s="109"/>
      <c r="O187" s="109"/>
    </row>
    <row r="188" spans="1:15" s="118" customFormat="1" ht="15" customHeight="1" x14ac:dyDescent="0.2">
      <c r="A188" s="116" t="s">
        <v>19</v>
      </c>
      <c r="B188" s="163" t="s">
        <v>91</v>
      </c>
      <c r="C188" s="163"/>
      <c r="D188" s="163"/>
      <c r="E188" s="163"/>
      <c r="F188" s="164"/>
      <c r="G188" s="117"/>
      <c r="H188" s="109"/>
      <c r="K188" s="109"/>
      <c r="L188" s="109"/>
      <c r="M188" s="109"/>
      <c r="N188" s="109"/>
      <c r="O188" s="109"/>
    </row>
    <row r="189" spans="1:15" s="118" customFormat="1" ht="15" customHeight="1" x14ac:dyDescent="0.2">
      <c r="A189" s="116" t="s">
        <v>20</v>
      </c>
      <c r="B189" s="163" t="s">
        <v>79</v>
      </c>
      <c r="C189" s="163"/>
      <c r="D189" s="163"/>
      <c r="E189" s="163"/>
      <c r="F189" s="164"/>
      <c r="G189" s="117"/>
      <c r="H189" s="109"/>
      <c r="K189" s="109"/>
      <c r="L189" s="109"/>
      <c r="M189" s="109"/>
      <c r="N189" s="109"/>
      <c r="O189" s="109"/>
    </row>
    <row r="190" spans="1:15" s="118" customFormat="1" ht="15" customHeight="1" x14ac:dyDescent="0.2">
      <c r="A190" s="116" t="s">
        <v>21</v>
      </c>
      <c r="B190" s="163" t="s">
        <v>80</v>
      </c>
      <c r="C190" s="163"/>
      <c r="D190" s="163"/>
      <c r="E190" s="163"/>
      <c r="F190" s="164"/>
      <c r="G190" s="117"/>
      <c r="H190" s="109"/>
      <c r="K190" s="109"/>
      <c r="L190" s="109"/>
      <c r="M190" s="109"/>
      <c r="N190" s="109"/>
      <c r="O190" s="109"/>
    </row>
    <row r="191" spans="1:15" s="118" customFormat="1" ht="15" customHeight="1" x14ac:dyDescent="0.2">
      <c r="A191" s="116" t="s">
        <v>22</v>
      </c>
      <c r="B191" s="163" t="s">
        <v>92</v>
      </c>
      <c r="C191" s="163"/>
      <c r="D191" s="163"/>
      <c r="E191" s="163"/>
      <c r="F191" s="164"/>
      <c r="G191" s="117"/>
      <c r="H191" s="109"/>
      <c r="K191" s="109"/>
      <c r="L191" s="109"/>
      <c r="M191" s="109"/>
      <c r="N191" s="109"/>
      <c r="O191" s="109"/>
    </row>
    <row r="192" spans="1:15" s="118" customFormat="1" ht="14.25" customHeight="1" x14ac:dyDescent="0.2">
      <c r="A192" s="116" t="s">
        <v>23</v>
      </c>
      <c r="B192" s="166" t="s">
        <v>88</v>
      </c>
      <c r="C192" s="166"/>
      <c r="D192" s="166"/>
      <c r="E192" s="166"/>
      <c r="F192" s="167"/>
      <c r="G192" s="117"/>
      <c r="H192" s="109"/>
      <c r="K192" s="109"/>
      <c r="L192" s="109"/>
      <c r="M192" s="109"/>
      <c r="N192" s="109"/>
      <c r="O192" s="109"/>
    </row>
    <row r="193" spans="1:15" s="118" customFormat="1" ht="32.25" customHeight="1" x14ac:dyDescent="0.2">
      <c r="A193" s="147"/>
      <c r="B193" s="143"/>
      <c r="C193" s="144"/>
      <c r="D193" s="109"/>
      <c r="E193" s="109"/>
      <c r="F193" s="109"/>
      <c r="G193" s="109"/>
      <c r="H193" s="109"/>
      <c r="K193" s="109"/>
      <c r="L193" s="109"/>
      <c r="M193" s="109"/>
      <c r="N193" s="109"/>
      <c r="O193" s="109"/>
    </row>
    <row r="194" spans="1:15" ht="28.5" customHeight="1" x14ac:dyDescent="0.25">
      <c r="A194" s="152" t="s">
        <v>93</v>
      </c>
      <c r="B194" s="169" t="s">
        <v>94</v>
      </c>
      <c r="C194" s="169"/>
      <c r="D194" s="169"/>
      <c r="E194" s="169"/>
      <c r="F194" s="169"/>
      <c r="G194" s="82">
        <f>COUNTA(G199:G208)</f>
        <v>0</v>
      </c>
      <c r="H194" s="24"/>
    </row>
    <row r="195" spans="1:15" ht="22.5" customHeight="1" thickBot="1" x14ac:dyDescent="0.3">
      <c r="B195" s="94" t="s">
        <v>12</v>
      </c>
      <c r="C195" s="94" t="s">
        <v>187</v>
      </c>
      <c r="D195" s="94" t="s">
        <v>188</v>
      </c>
      <c r="E195" s="94" t="s">
        <v>185</v>
      </c>
      <c r="F195" s="27"/>
      <c r="G195" s="27"/>
      <c r="H195" s="24"/>
    </row>
    <row r="196" spans="1:15" ht="15" customHeight="1" thickBot="1" x14ac:dyDescent="0.3">
      <c r="B196" s="17" t="s">
        <v>10</v>
      </c>
      <c r="C196" s="17" t="s">
        <v>2</v>
      </c>
      <c r="D196" s="17" t="s">
        <v>3</v>
      </c>
      <c r="E196" s="17" t="s">
        <v>5</v>
      </c>
      <c r="F196" s="11" t="s">
        <v>41</v>
      </c>
      <c r="G196" s="18">
        <f>CEILING(VLOOKUP(B196,$I$39:$J$41,2,FALSE)*VLOOKUP(C196,$I$42:$J$44,2,FALSE)*VLOOKUP(D196,$I$45:$J$47,2,FALSE)*VLOOKUP(E196,$I$48:$J$49,2,FALSE)/741*$B$5*IF(G194&gt;0,1,0),0.5)</f>
        <v>0</v>
      </c>
      <c r="H196" s="24"/>
    </row>
    <row r="197" spans="1:15" ht="15" customHeight="1" x14ac:dyDescent="0.25">
      <c r="B197" s="30"/>
      <c r="C197" s="30"/>
      <c r="D197" s="30"/>
      <c r="E197" s="30"/>
      <c r="F197" s="28"/>
      <c r="G197" s="29"/>
      <c r="H197" s="24"/>
    </row>
    <row r="198" spans="1:15" ht="19.5" customHeight="1" x14ac:dyDescent="0.3">
      <c r="A198" s="162" t="s">
        <v>28</v>
      </c>
      <c r="B198" s="162"/>
      <c r="C198" s="30"/>
      <c r="D198" s="30"/>
      <c r="E198" s="30"/>
      <c r="F198" s="25"/>
      <c r="G198" s="26"/>
      <c r="H198" s="24"/>
    </row>
    <row r="199" spans="1:15" s="118" customFormat="1" ht="15" customHeight="1" x14ac:dyDescent="0.2">
      <c r="A199" s="116" t="s">
        <v>17</v>
      </c>
      <c r="B199" s="165" t="s">
        <v>90</v>
      </c>
      <c r="C199" s="165"/>
      <c r="D199" s="165"/>
      <c r="E199" s="165"/>
      <c r="F199" s="165"/>
      <c r="G199" s="117"/>
      <c r="H199" s="109"/>
      <c r="K199" s="109"/>
      <c r="L199" s="109"/>
      <c r="M199" s="109"/>
      <c r="N199" s="109"/>
      <c r="O199" s="109"/>
    </row>
    <row r="200" spans="1:15" s="118" customFormat="1" ht="15" customHeight="1" x14ac:dyDescent="0.2">
      <c r="A200" s="116" t="s">
        <v>18</v>
      </c>
      <c r="B200" s="163" t="s">
        <v>95</v>
      </c>
      <c r="C200" s="163"/>
      <c r="D200" s="163"/>
      <c r="E200" s="163"/>
      <c r="F200" s="164"/>
      <c r="G200" s="117"/>
      <c r="H200" s="109"/>
      <c r="K200" s="109"/>
      <c r="L200" s="109"/>
      <c r="M200" s="109"/>
      <c r="N200" s="109"/>
      <c r="O200" s="109"/>
    </row>
    <row r="201" spans="1:15" s="118" customFormat="1" ht="15" customHeight="1" x14ac:dyDescent="0.2">
      <c r="A201" s="116" t="s">
        <v>19</v>
      </c>
      <c r="B201" s="163" t="s">
        <v>91</v>
      </c>
      <c r="C201" s="163"/>
      <c r="D201" s="163"/>
      <c r="E201" s="163"/>
      <c r="F201" s="164"/>
      <c r="G201" s="117"/>
      <c r="H201" s="109"/>
      <c r="K201" s="109"/>
      <c r="L201" s="109"/>
      <c r="M201" s="109"/>
      <c r="N201" s="109"/>
      <c r="O201" s="109"/>
    </row>
    <row r="202" spans="1:15" s="118" customFormat="1" ht="15" customHeight="1" x14ac:dyDescent="0.2">
      <c r="A202" s="116" t="s">
        <v>20</v>
      </c>
      <c r="B202" s="163" t="s">
        <v>79</v>
      </c>
      <c r="C202" s="163"/>
      <c r="D202" s="163"/>
      <c r="E202" s="163"/>
      <c r="F202" s="164"/>
      <c r="G202" s="117"/>
      <c r="H202" s="109"/>
      <c r="K202" s="109"/>
      <c r="L202" s="109"/>
      <c r="M202" s="109"/>
      <c r="N202" s="109"/>
      <c r="O202" s="109"/>
    </row>
    <row r="203" spans="1:15" s="118" customFormat="1" ht="15" customHeight="1" x14ac:dyDescent="0.2">
      <c r="A203" s="116" t="s">
        <v>21</v>
      </c>
      <c r="B203" s="163" t="s">
        <v>80</v>
      </c>
      <c r="C203" s="163"/>
      <c r="D203" s="163"/>
      <c r="E203" s="163"/>
      <c r="F203" s="164"/>
      <c r="G203" s="117"/>
      <c r="H203" s="109"/>
      <c r="K203" s="109"/>
      <c r="L203" s="109"/>
      <c r="M203" s="109"/>
      <c r="N203" s="109"/>
      <c r="O203" s="109"/>
    </row>
    <row r="204" spans="1:15" s="118" customFormat="1" ht="15" customHeight="1" x14ac:dyDescent="0.2">
      <c r="A204" s="116" t="s">
        <v>22</v>
      </c>
      <c r="B204" s="163" t="s">
        <v>92</v>
      </c>
      <c r="C204" s="163"/>
      <c r="D204" s="163"/>
      <c r="E204" s="163"/>
      <c r="F204" s="164"/>
      <c r="G204" s="117"/>
      <c r="H204" s="109"/>
      <c r="K204" s="109"/>
      <c r="L204" s="109"/>
      <c r="M204" s="109"/>
      <c r="N204" s="109"/>
      <c r="O204" s="109"/>
    </row>
    <row r="205" spans="1:15" s="118" customFormat="1" ht="15" customHeight="1" x14ac:dyDescent="0.2">
      <c r="A205" s="116" t="s">
        <v>23</v>
      </c>
      <c r="B205" s="163" t="s">
        <v>96</v>
      </c>
      <c r="C205" s="163"/>
      <c r="D205" s="163"/>
      <c r="E205" s="163"/>
      <c r="F205" s="164"/>
      <c r="G205" s="117"/>
      <c r="H205" s="109"/>
      <c r="K205" s="109"/>
      <c r="L205" s="109"/>
      <c r="M205" s="109"/>
      <c r="N205" s="109"/>
      <c r="O205" s="109"/>
    </row>
    <row r="206" spans="1:15" s="118" customFormat="1" ht="15" customHeight="1" x14ac:dyDescent="0.2">
      <c r="A206" s="116" t="s">
        <v>24</v>
      </c>
      <c r="B206" s="163" t="s">
        <v>83</v>
      </c>
      <c r="C206" s="163"/>
      <c r="D206" s="163"/>
      <c r="E206" s="163"/>
      <c r="F206" s="164"/>
      <c r="G206" s="117"/>
      <c r="H206" s="109"/>
      <c r="K206" s="109"/>
      <c r="L206" s="109"/>
      <c r="M206" s="109"/>
      <c r="N206" s="109"/>
      <c r="O206" s="109"/>
    </row>
    <row r="207" spans="1:15" s="118" customFormat="1" ht="15" customHeight="1" x14ac:dyDescent="0.2">
      <c r="A207" s="116" t="s">
        <v>25</v>
      </c>
      <c r="B207" s="163" t="s">
        <v>87</v>
      </c>
      <c r="C207" s="163"/>
      <c r="D207" s="163"/>
      <c r="E207" s="163"/>
      <c r="F207" s="164"/>
      <c r="G207" s="117"/>
      <c r="H207" s="109"/>
      <c r="K207" s="109"/>
      <c r="L207" s="109"/>
      <c r="M207" s="109"/>
      <c r="N207" s="109"/>
      <c r="O207" s="109"/>
    </row>
    <row r="208" spans="1:15" s="118" customFormat="1" ht="15.75" customHeight="1" x14ac:dyDescent="0.2">
      <c r="A208" s="116" t="s">
        <v>26</v>
      </c>
      <c r="B208" s="166" t="s">
        <v>88</v>
      </c>
      <c r="C208" s="166"/>
      <c r="D208" s="166"/>
      <c r="E208" s="166"/>
      <c r="F208" s="167"/>
      <c r="G208" s="117"/>
      <c r="H208" s="109"/>
      <c r="K208" s="109"/>
      <c r="L208" s="109"/>
      <c r="M208" s="109"/>
      <c r="N208" s="109"/>
      <c r="O208" s="109"/>
    </row>
    <row r="209" spans="1:15" s="118" customFormat="1" ht="33.75" customHeight="1" x14ac:dyDescent="0.2">
      <c r="A209" s="147"/>
      <c r="B209" s="143"/>
      <c r="C209" s="144"/>
      <c r="D209" s="109"/>
      <c r="E209" s="109"/>
      <c r="F209" s="109"/>
      <c r="G209" s="109"/>
      <c r="H209" s="109"/>
      <c r="K209" s="109"/>
      <c r="L209" s="109"/>
      <c r="M209" s="109"/>
      <c r="N209" s="109"/>
      <c r="O209" s="109"/>
    </row>
    <row r="210" spans="1:15" ht="27.75" customHeight="1" x14ac:dyDescent="0.25">
      <c r="A210" s="152" t="s">
        <v>97</v>
      </c>
      <c r="B210" s="169" t="s">
        <v>98</v>
      </c>
      <c r="C210" s="169"/>
      <c r="D210" s="169"/>
      <c r="E210" s="169"/>
      <c r="F210" s="169"/>
      <c r="G210" s="82">
        <f>COUNTA(G215:G221)</f>
        <v>0</v>
      </c>
      <c r="H210" s="24"/>
    </row>
    <row r="211" spans="1:15" ht="22.5" customHeight="1" thickBot="1" x14ac:dyDescent="0.3">
      <c r="B211" s="94" t="s">
        <v>12</v>
      </c>
      <c r="C211" s="94" t="s">
        <v>187</v>
      </c>
      <c r="D211" s="94" t="s">
        <v>188</v>
      </c>
      <c r="E211" s="94" t="s">
        <v>185</v>
      </c>
      <c r="F211" s="27"/>
      <c r="G211" s="27"/>
      <c r="H211" s="24"/>
    </row>
    <row r="212" spans="1:15" ht="15" customHeight="1" thickBot="1" x14ac:dyDescent="0.3">
      <c r="B212" s="17" t="s">
        <v>10</v>
      </c>
      <c r="C212" s="17" t="s">
        <v>2</v>
      </c>
      <c r="D212" s="17" t="s">
        <v>3</v>
      </c>
      <c r="E212" s="17" t="s">
        <v>5</v>
      </c>
      <c r="F212" s="11" t="s">
        <v>41</v>
      </c>
      <c r="G212" s="18">
        <f>CEILING(VLOOKUP(B212,$I$39:$J$41,2,FALSE)*VLOOKUP(C212,$I$42:$J$44,2,FALSE)*VLOOKUP(D212,$I$45:$J$47,2,FALSE)*VLOOKUP(E212,$I$48:$J$49,2,FALSE)/741*$B$5*IF(G210&gt;0,1,0),0.5)</f>
        <v>0</v>
      </c>
      <c r="H212" s="24"/>
    </row>
    <row r="213" spans="1:15" ht="15" customHeight="1" x14ac:dyDescent="0.25">
      <c r="B213" s="30"/>
      <c r="C213" s="30"/>
      <c r="D213" s="30"/>
      <c r="E213" s="30"/>
      <c r="F213" s="28"/>
      <c r="G213" s="29"/>
      <c r="H213" s="24"/>
    </row>
    <row r="214" spans="1:15" ht="20.25" customHeight="1" x14ac:dyDescent="0.3">
      <c r="A214" s="162" t="s">
        <v>28</v>
      </c>
      <c r="B214" s="162"/>
      <c r="C214" s="30"/>
      <c r="D214" s="30"/>
      <c r="E214" s="30"/>
      <c r="F214" s="25"/>
      <c r="G214" s="26"/>
      <c r="H214" s="24"/>
    </row>
    <row r="215" spans="1:15" s="118" customFormat="1" ht="15" customHeight="1" x14ac:dyDescent="0.2">
      <c r="A215" s="116" t="s">
        <v>17</v>
      </c>
      <c r="B215" s="165" t="s">
        <v>99</v>
      </c>
      <c r="C215" s="165"/>
      <c r="D215" s="165"/>
      <c r="E215" s="165"/>
      <c r="F215" s="168"/>
      <c r="G215" s="117"/>
      <c r="H215" s="109"/>
      <c r="K215" s="109"/>
      <c r="L215" s="109"/>
      <c r="M215" s="109"/>
      <c r="N215" s="109"/>
      <c r="O215" s="109"/>
    </row>
    <row r="216" spans="1:15" s="118" customFormat="1" ht="15" customHeight="1" x14ac:dyDescent="0.2">
      <c r="A216" s="116" t="s">
        <v>18</v>
      </c>
      <c r="B216" s="163" t="s">
        <v>100</v>
      </c>
      <c r="C216" s="163"/>
      <c r="D216" s="163"/>
      <c r="E216" s="163"/>
      <c r="F216" s="164"/>
      <c r="G216" s="117"/>
      <c r="H216" s="109"/>
      <c r="K216" s="109"/>
      <c r="L216" s="109"/>
      <c r="M216" s="109"/>
      <c r="N216" s="109"/>
      <c r="O216" s="109"/>
    </row>
    <row r="217" spans="1:15" s="118" customFormat="1" ht="15" customHeight="1" x14ac:dyDescent="0.2">
      <c r="A217" s="116" t="s">
        <v>19</v>
      </c>
      <c r="B217" s="163" t="s">
        <v>101</v>
      </c>
      <c r="C217" s="163"/>
      <c r="D217" s="163"/>
      <c r="E217" s="163"/>
      <c r="F217" s="164"/>
      <c r="G217" s="117"/>
      <c r="H217" s="109"/>
      <c r="K217" s="109"/>
      <c r="L217" s="109"/>
      <c r="M217" s="109"/>
      <c r="N217" s="109"/>
      <c r="O217" s="109"/>
    </row>
    <row r="218" spans="1:15" s="118" customFormat="1" ht="15" customHeight="1" x14ac:dyDescent="0.2">
      <c r="A218" s="116" t="s">
        <v>20</v>
      </c>
      <c r="B218" s="163" t="s">
        <v>102</v>
      </c>
      <c r="C218" s="163"/>
      <c r="D218" s="163"/>
      <c r="E218" s="163"/>
      <c r="F218" s="164"/>
      <c r="G218" s="117"/>
      <c r="H218" s="109"/>
      <c r="K218" s="109"/>
      <c r="L218" s="109"/>
      <c r="M218" s="109"/>
      <c r="N218" s="109"/>
      <c r="O218" s="109"/>
    </row>
    <row r="219" spans="1:15" s="118" customFormat="1" ht="15" customHeight="1" x14ac:dyDescent="0.2">
      <c r="A219" s="116" t="s">
        <v>21</v>
      </c>
      <c r="B219" s="163" t="s">
        <v>103</v>
      </c>
      <c r="C219" s="163"/>
      <c r="D219" s="163"/>
      <c r="E219" s="163"/>
      <c r="F219" s="164"/>
      <c r="G219" s="117"/>
      <c r="H219" s="109"/>
      <c r="K219" s="109"/>
      <c r="L219" s="109"/>
      <c r="M219" s="109"/>
      <c r="N219" s="109"/>
      <c r="O219" s="109"/>
    </row>
    <row r="220" spans="1:15" s="118" customFormat="1" ht="16.5" customHeight="1" x14ac:dyDescent="0.2">
      <c r="A220" s="116" t="s">
        <v>22</v>
      </c>
      <c r="B220" s="163" t="s">
        <v>104</v>
      </c>
      <c r="C220" s="163"/>
      <c r="D220" s="163"/>
      <c r="E220" s="163"/>
      <c r="F220" s="164"/>
      <c r="G220" s="117"/>
      <c r="H220" s="109"/>
      <c r="K220" s="109"/>
      <c r="L220" s="109"/>
      <c r="M220" s="109"/>
      <c r="N220" s="109"/>
      <c r="O220" s="109"/>
    </row>
    <row r="221" spans="1:15" s="118" customFormat="1" ht="15.75" customHeight="1" x14ac:dyDescent="0.2">
      <c r="A221" s="116" t="s">
        <v>23</v>
      </c>
      <c r="B221" s="166" t="s">
        <v>88</v>
      </c>
      <c r="C221" s="166"/>
      <c r="D221" s="166"/>
      <c r="E221" s="166"/>
      <c r="F221" s="167"/>
      <c r="G221" s="117"/>
      <c r="H221" s="109"/>
      <c r="K221" s="109"/>
      <c r="L221" s="109"/>
      <c r="M221" s="109"/>
      <c r="N221" s="109"/>
      <c r="O221" s="109"/>
    </row>
    <row r="222" spans="1:15" s="118" customFormat="1" ht="12" x14ac:dyDescent="0.2">
      <c r="A222" s="147"/>
      <c r="B222" s="143"/>
      <c r="C222" s="144"/>
      <c r="D222" s="109"/>
      <c r="E222" s="109"/>
      <c r="F222" s="109"/>
      <c r="G222" s="109"/>
      <c r="H222" s="109"/>
      <c r="K222" s="109"/>
      <c r="L222" s="109"/>
      <c r="M222" s="109"/>
      <c r="N222" s="109"/>
      <c r="O222" s="109"/>
    </row>
    <row r="223" spans="1:15" s="118" customFormat="1" ht="27" customHeight="1" thickBot="1" x14ac:dyDescent="0.25">
      <c r="A223" s="147"/>
      <c r="B223" s="143"/>
      <c r="C223" s="144"/>
      <c r="D223" s="109"/>
      <c r="E223" s="109"/>
      <c r="F223" s="109"/>
      <c r="G223" s="109"/>
      <c r="H223" s="109"/>
      <c r="K223" s="109"/>
      <c r="L223" s="109"/>
      <c r="M223" s="109"/>
      <c r="N223" s="109"/>
      <c r="O223" s="109"/>
    </row>
    <row r="224" spans="1:15" ht="15.75" customHeight="1" thickTop="1" thickBot="1" x14ac:dyDescent="0.3">
      <c r="A224" s="80">
        <v>3</v>
      </c>
      <c r="B224" s="170" t="s">
        <v>105</v>
      </c>
      <c r="C224" s="170"/>
      <c r="D224" s="170"/>
      <c r="E224" s="170"/>
      <c r="F224" s="170"/>
      <c r="G224" s="170"/>
      <c r="H224" s="24"/>
    </row>
    <row r="225" spans="1:15" ht="24" customHeight="1" thickBot="1" x14ac:dyDescent="0.3">
      <c r="A225" s="33"/>
      <c r="B225" s="34"/>
      <c r="C225" s="34"/>
      <c r="D225" s="34"/>
      <c r="E225" s="34"/>
      <c r="F225" s="34"/>
      <c r="G225" s="34"/>
      <c r="H225" s="24"/>
    </row>
    <row r="226" spans="1:15" ht="15.75" customHeight="1" thickBot="1" x14ac:dyDescent="0.3">
      <c r="A226" s="33"/>
      <c r="B226" s="34"/>
      <c r="C226" s="34"/>
      <c r="D226" s="34"/>
      <c r="E226" s="34"/>
      <c r="F226" s="16" t="s">
        <v>135</v>
      </c>
      <c r="G226" s="81">
        <f>G230+G240</f>
        <v>0</v>
      </c>
      <c r="H226" s="24"/>
    </row>
    <row r="227" spans="1:15" ht="17.25" customHeight="1" x14ac:dyDescent="0.25">
      <c r="A227" s="33"/>
      <c r="B227" s="34"/>
      <c r="C227" s="34"/>
      <c r="D227" s="34"/>
      <c r="E227" s="34"/>
      <c r="F227" s="43"/>
      <c r="G227" s="15"/>
      <c r="H227" s="24"/>
    </row>
    <row r="228" spans="1:15" ht="15" customHeight="1" x14ac:dyDescent="0.25">
      <c r="A228" s="152" t="s">
        <v>106</v>
      </c>
      <c r="B228" s="169" t="s">
        <v>107</v>
      </c>
      <c r="C228" s="169"/>
      <c r="D228" s="169"/>
      <c r="E228" s="169"/>
      <c r="F228" s="169"/>
      <c r="G228" s="82">
        <f>COUNTA(G233:G236)</f>
        <v>0</v>
      </c>
      <c r="H228" s="24"/>
    </row>
    <row r="229" spans="1:15" ht="22.5" customHeight="1" thickBot="1" x14ac:dyDescent="0.3">
      <c r="B229" s="94" t="s">
        <v>12</v>
      </c>
      <c r="C229" s="94" t="s">
        <v>187</v>
      </c>
      <c r="D229" s="94" t="s">
        <v>188</v>
      </c>
      <c r="E229" s="94" t="s">
        <v>185</v>
      </c>
      <c r="F229" s="27"/>
      <c r="G229" s="27"/>
      <c r="H229" s="24"/>
    </row>
    <row r="230" spans="1:15" ht="15" customHeight="1" thickBot="1" x14ac:dyDescent="0.3">
      <c r="B230" s="17" t="s">
        <v>10</v>
      </c>
      <c r="C230" s="17" t="s">
        <v>2</v>
      </c>
      <c r="D230" s="17" t="s">
        <v>3</v>
      </c>
      <c r="E230" s="17" t="s">
        <v>5</v>
      </c>
      <c r="F230" s="11" t="s">
        <v>41</v>
      </c>
      <c r="G230" s="18">
        <f>CEILING(VLOOKUP(B230,$I$39:$J$41,2,FALSE)*VLOOKUP(C230,$I$42:$J$44,2,FALSE)*VLOOKUP(D230,$I$45:$J$47,2,FALSE)*VLOOKUP(E230,$I$48:$J$49,2,FALSE)/741*$B$5*IF(G228&gt;0,1,0),0.5)</f>
        <v>0</v>
      </c>
      <c r="H230" s="24"/>
    </row>
    <row r="231" spans="1:15" ht="15" customHeight="1" x14ac:dyDescent="0.25">
      <c r="B231" s="30"/>
      <c r="C231" s="30"/>
      <c r="D231" s="30"/>
      <c r="E231" s="30"/>
      <c r="F231" s="28"/>
      <c r="G231" s="29"/>
      <c r="H231" s="24"/>
    </row>
    <row r="232" spans="1:15" ht="19.5" customHeight="1" x14ac:dyDescent="0.3">
      <c r="A232" s="162" t="s">
        <v>28</v>
      </c>
      <c r="B232" s="162"/>
      <c r="C232" s="30"/>
      <c r="D232" s="30"/>
      <c r="E232" s="30"/>
      <c r="F232" s="25"/>
      <c r="G232" s="26"/>
      <c r="H232" s="24"/>
    </row>
    <row r="233" spans="1:15" s="118" customFormat="1" ht="15" customHeight="1" x14ac:dyDescent="0.2">
      <c r="A233" s="116" t="s">
        <v>17</v>
      </c>
      <c r="B233" s="165" t="s">
        <v>108</v>
      </c>
      <c r="C233" s="165"/>
      <c r="D233" s="165"/>
      <c r="E233" s="165"/>
      <c r="F233" s="168"/>
      <c r="G233" s="117"/>
      <c r="H233" s="109"/>
      <c r="K233" s="109"/>
      <c r="L233" s="109"/>
      <c r="M233" s="109"/>
      <c r="N233" s="109"/>
      <c r="O233" s="109"/>
    </row>
    <row r="234" spans="1:15" s="118" customFormat="1" ht="15" customHeight="1" x14ac:dyDescent="0.2">
      <c r="A234" s="116" t="s">
        <v>18</v>
      </c>
      <c r="B234" s="163" t="s">
        <v>109</v>
      </c>
      <c r="C234" s="163"/>
      <c r="D234" s="163"/>
      <c r="E234" s="163"/>
      <c r="F234" s="164"/>
      <c r="G234" s="117"/>
      <c r="H234" s="109"/>
      <c r="K234" s="109"/>
      <c r="L234" s="109"/>
      <c r="M234" s="109"/>
      <c r="N234" s="109"/>
      <c r="O234" s="109"/>
    </row>
    <row r="235" spans="1:15" s="118" customFormat="1" ht="15" customHeight="1" x14ac:dyDescent="0.2">
      <c r="A235" s="116" t="s">
        <v>19</v>
      </c>
      <c r="B235" s="163" t="s">
        <v>110</v>
      </c>
      <c r="C235" s="163"/>
      <c r="D235" s="163"/>
      <c r="E235" s="163"/>
      <c r="F235" s="164"/>
      <c r="G235" s="117"/>
      <c r="H235" s="109"/>
      <c r="K235" s="109"/>
      <c r="L235" s="109"/>
      <c r="M235" s="109"/>
      <c r="N235" s="109"/>
      <c r="O235" s="109"/>
    </row>
    <row r="236" spans="1:15" s="118" customFormat="1" ht="15.75" customHeight="1" x14ac:dyDescent="0.2">
      <c r="A236" s="116" t="s">
        <v>20</v>
      </c>
      <c r="B236" s="166" t="s">
        <v>27</v>
      </c>
      <c r="C236" s="166"/>
      <c r="D236" s="166"/>
      <c r="E236" s="166"/>
      <c r="F236" s="167"/>
      <c r="G236" s="117"/>
      <c r="H236" s="109"/>
      <c r="K236" s="109"/>
      <c r="L236" s="109"/>
      <c r="M236" s="109"/>
      <c r="N236" s="109"/>
      <c r="O236" s="109"/>
    </row>
    <row r="237" spans="1:15" s="118" customFormat="1" ht="15" customHeight="1" x14ac:dyDescent="0.2">
      <c r="A237" s="147"/>
      <c r="B237" s="143"/>
      <c r="C237" s="144"/>
      <c r="D237" s="109"/>
      <c r="E237" s="109"/>
      <c r="F237" s="109"/>
      <c r="G237" s="109"/>
      <c r="H237" s="109"/>
      <c r="K237" s="109"/>
      <c r="L237" s="109"/>
      <c r="M237" s="109"/>
      <c r="N237" s="109"/>
      <c r="O237" s="109"/>
    </row>
    <row r="238" spans="1:15" ht="15" customHeight="1" x14ac:dyDescent="0.25">
      <c r="A238" s="152" t="s">
        <v>111</v>
      </c>
      <c r="B238" s="169" t="s">
        <v>112</v>
      </c>
      <c r="C238" s="169"/>
      <c r="D238" s="169"/>
      <c r="E238" s="169"/>
      <c r="F238" s="169"/>
      <c r="G238" s="82">
        <f>COUNTA(G243:G247)</f>
        <v>0</v>
      </c>
      <c r="H238" s="24"/>
    </row>
    <row r="239" spans="1:15" ht="22.5" customHeight="1" thickBot="1" x14ac:dyDescent="0.3">
      <c r="B239" s="94" t="s">
        <v>12</v>
      </c>
      <c r="C239" s="94" t="s">
        <v>187</v>
      </c>
      <c r="D239" s="94" t="s">
        <v>188</v>
      </c>
      <c r="E239" s="94" t="s">
        <v>185</v>
      </c>
      <c r="F239" s="27"/>
      <c r="G239" s="27"/>
      <c r="H239" s="24"/>
    </row>
    <row r="240" spans="1:15" ht="15" customHeight="1" thickBot="1" x14ac:dyDescent="0.3">
      <c r="B240" s="17" t="s">
        <v>10</v>
      </c>
      <c r="C240" s="17" t="s">
        <v>2</v>
      </c>
      <c r="D240" s="17" t="s">
        <v>3</v>
      </c>
      <c r="E240" s="17" t="s">
        <v>5</v>
      </c>
      <c r="F240" s="11" t="s">
        <v>41</v>
      </c>
      <c r="G240" s="18">
        <f>CEILING(VLOOKUP(B240,$I$39:$J$41,2,FALSE)*VLOOKUP(C240,$I$42:$J$44,2,FALSE)*VLOOKUP(D240,$I$45:$J$47,2,FALSE)*VLOOKUP(E240,$I$48:$J$49,2,FALSE)/741*$B$5*IF(G238&gt;0,1,0),0.5)</f>
        <v>0</v>
      </c>
      <c r="H240" s="24"/>
    </row>
    <row r="241" spans="1:15" ht="15" customHeight="1" x14ac:dyDescent="0.25">
      <c r="B241" s="30"/>
      <c r="C241" s="30"/>
      <c r="D241" s="30"/>
      <c r="E241" s="30"/>
      <c r="F241" s="28"/>
      <c r="G241" s="29"/>
      <c r="H241" s="24"/>
    </row>
    <row r="242" spans="1:15" ht="18.75" customHeight="1" x14ac:dyDescent="0.3">
      <c r="A242" s="162" t="s">
        <v>28</v>
      </c>
      <c r="B242" s="162"/>
      <c r="C242" s="30"/>
      <c r="D242" s="30"/>
      <c r="E242" s="30"/>
      <c r="F242" s="25"/>
      <c r="G242" s="26"/>
      <c r="H242" s="24"/>
    </row>
    <row r="243" spans="1:15" s="118" customFormat="1" ht="15" customHeight="1" x14ac:dyDescent="0.2">
      <c r="A243" s="116" t="s">
        <v>17</v>
      </c>
      <c r="B243" s="165" t="s">
        <v>113</v>
      </c>
      <c r="C243" s="165"/>
      <c r="D243" s="165"/>
      <c r="E243" s="165"/>
      <c r="F243" s="168"/>
      <c r="G243" s="117"/>
      <c r="H243" s="109"/>
      <c r="K243" s="109"/>
      <c r="L243" s="109"/>
      <c r="M243" s="109"/>
      <c r="N243" s="109"/>
      <c r="O243" s="109"/>
    </row>
    <row r="244" spans="1:15" s="118" customFormat="1" ht="15" customHeight="1" x14ac:dyDescent="0.2">
      <c r="A244" s="116" t="s">
        <v>18</v>
      </c>
      <c r="B244" s="163" t="s">
        <v>114</v>
      </c>
      <c r="C244" s="163"/>
      <c r="D244" s="163"/>
      <c r="E244" s="163"/>
      <c r="F244" s="164"/>
      <c r="G244" s="117"/>
      <c r="H244" s="109"/>
      <c r="K244" s="109"/>
      <c r="L244" s="109"/>
      <c r="M244" s="109"/>
      <c r="N244" s="109"/>
      <c r="O244" s="109"/>
    </row>
    <row r="245" spans="1:15" s="118" customFormat="1" ht="15" customHeight="1" x14ac:dyDescent="0.2">
      <c r="A245" s="116" t="s">
        <v>19</v>
      </c>
      <c r="B245" s="163" t="s">
        <v>115</v>
      </c>
      <c r="C245" s="163"/>
      <c r="D245" s="163"/>
      <c r="E245" s="163"/>
      <c r="F245" s="164"/>
      <c r="G245" s="117"/>
      <c r="H245" s="109"/>
      <c r="K245" s="109"/>
      <c r="L245" s="109"/>
      <c r="M245" s="109"/>
      <c r="N245" s="109"/>
      <c r="O245" s="109"/>
    </row>
    <row r="246" spans="1:15" s="118" customFormat="1" ht="15" customHeight="1" x14ac:dyDescent="0.2">
      <c r="A246" s="116" t="s">
        <v>20</v>
      </c>
      <c r="B246" s="163" t="s">
        <v>116</v>
      </c>
      <c r="C246" s="163"/>
      <c r="D246" s="163"/>
      <c r="E246" s="163"/>
      <c r="F246" s="164"/>
      <c r="G246" s="117"/>
      <c r="H246" s="109"/>
      <c r="K246" s="109"/>
      <c r="L246" s="109"/>
      <c r="M246" s="109"/>
      <c r="N246" s="109"/>
      <c r="O246" s="109"/>
    </row>
    <row r="247" spans="1:15" s="118" customFormat="1" ht="15.75" customHeight="1" x14ac:dyDescent="0.2">
      <c r="A247" s="116" t="s">
        <v>21</v>
      </c>
      <c r="B247" s="166" t="s">
        <v>88</v>
      </c>
      <c r="C247" s="166"/>
      <c r="D247" s="166"/>
      <c r="E247" s="166"/>
      <c r="F247" s="167"/>
      <c r="G247" s="117"/>
      <c r="H247" s="109"/>
      <c r="K247" s="109"/>
      <c r="L247" s="109"/>
      <c r="M247" s="109"/>
      <c r="N247" s="109"/>
      <c r="O247" s="109"/>
    </row>
    <row r="248" spans="1:15" s="118" customFormat="1" ht="12" x14ac:dyDescent="0.2">
      <c r="A248" s="135"/>
      <c r="B248" s="135"/>
      <c r="C248" s="135"/>
      <c r="D248" s="135"/>
      <c r="E248" s="135"/>
      <c r="F248" s="135"/>
      <c r="G248" s="109"/>
      <c r="H248" s="109"/>
      <c r="K248" s="109"/>
      <c r="L248" s="109"/>
      <c r="M248" s="109"/>
      <c r="N248" s="109"/>
      <c r="O248" s="109"/>
    </row>
    <row r="249" spans="1:15" ht="27.75" customHeight="1" thickBot="1" x14ac:dyDescent="0.3">
      <c r="A249" s="42"/>
      <c r="B249" s="36"/>
      <c r="C249" s="37"/>
      <c r="D249" s="24"/>
      <c r="E249" s="24"/>
      <c r="F249" s="24"/>
      <c r="G249" s="24"/>
      <c r="H249" s="24"/>
    </row>
    <row r="250" spans="1:15" ht="15.75" customHeight="1" thickTop="1" thickBot="1" x14ac:dyDescent="0.3">
      <c r="A250" s="80">
        <v>4</v>
      </c>
      <c r="B250" s="170" t="s">
        <v>117</v>
      </c>
      <c r="C250" s="170"/>
      <c r="D250" s="170"/>
      <c r="E250" s="170"/>
      <c r="F250" s="170"/>
      <c r="G250" s="170"/>
      <c r="H250" s="24"/>
    </row>
    <row r="251" spans="1:15" ht="24" customHeight="1" thickBot="1" x14ac:dyDescent="0.3">
      <c r="A251" s="33"/>
      <c r="B251" s="34"/>
      <c r="C251" s="34"/>
      <c r="D251" s="34"/>
      <c r="E251" s="34"/>
      <c r="F251" s="34"/>
      <c r="G251" s="34"/>
      <c r="H251" s="24"/>
    </row>
    <row r="252" spans="1:15" ht="15.75" customHeight="1" thickBot="1" x14ac:dyDescent="0.3">
      <c r="A252" s="33"/>
      <c r="B252" s="34"/>
      <c r="C252" s="34"/>
      <c r="D252" s="34"/>
      <c r="E252" s="34"/>
      <c r="F252" s="16" t="s">
        <v>136</v>
      </c>
      <c r="G252" s="81">
        <f>G256</f>
        <v>0</v>
      </c>
      <c r="H252" s="24"/>
    </row>
    <row r="253" spans="1:15" ht="15" customHeight="1" x14ac:dyDescent="0.25">
      <c r="A253" s="33"/>
      <c r="B253" s="34"/>
      <c r="C253" s="34"/>
      <c r="D253" s="34"/>
      <c r="E253" s="34"/>
      <c r="F253" s="43"/>
      <c r="G253" s="44"/>
      <c r="H253" s="24"/>
    </row>
    <row r="254" spans="1:15" ht="15" customHeight="1" x14ac:dyDescent="0.25">
      <c r="A254" s="152"/>
      <c r="B254" s="169" t="s">
        <v>117</v>
      </c>
      <c r="C254" s="169"/>
      <c r="D254" s="169"/>
      <c r="E254" s="169"/>
      <c r="F254" s="169"/>
      <c r="G254" s="82">
        <f>COUNTA(G260:G264,G266:G267,G269:G271)</f>
        <v>0</v>
      </c>
      <c r="H254" s="24"/>
    </row>
    <row r="255" spans="1:15" ht="22.5" customHeight="1" thickBot="1" x14ac:dyDescent="0.3">
      <c r="B255" s="94" t="s">
        <v>12</v>
      </c>
      <c r="C255" s="94" t="s">
        <v>187</v>
      </c>
      <c r="D255" s="94" t="s">
        <v>188</v>
      </c>
      <c r="E255" s="94" t="s">
        <v>185</v>
      </c>
      <c r="F255" s="27"/>
      <c r="G255" s="27"/>
      <c r="H255" s="24"/>
    </row>
    <row r="256" spans="1:15" ht="15" customHeight="1" thickBot="1" x14ac:dyDescent="0.3">
      <c r="B256" s="17" t="s">
        <v>10</v>
      </c>
      <c r="C256" s="17" t="s">
        <v>2</v>
      </c>
      <c r="D256" s="17" t="s">
        <v>3</v>
      </c>
      <c r="E256" s="17" t="s">
        <v>5</v>
      </c>
      <c r="F256" s="11" t="s">
        <v>41</v>
      </c>
      <c r="G256" s="18">
        <f>CEILING(VLOOKUP(B256,$I$39:$J$41,2,FALSE)*VLOOKUP(C256,$I$42:$J$44,2,FALSE)*VLOOKUP(D256,$I$45:$J$47,2,FALSE)*VLOOKUP(E256,$I$48:$J$49,2,FALSE)/741*$B$5*IF(G254&gt;0,1,0),0.5)</f>
        <v>0</v>
      </c>
      <c r="H256" s="24"/>
    </row>
    <row r="257" spans="1:15" ht="15" customHeight="1" x14ac:dyDescent="0.25">
      <c r="B257" s="30"/>
      <c r="C257" s="30"/>
      <c r="D257" s="30"/>
      <c r="E257" s="30"/>
      <c r="F257" s="28"/>
      <c r="G257" s="29"/>
      <c r="H257" s="24"/>
    </row>
    <row r="258" spans="1:15" ht="15" customHeight="1" x14ac:dyDescent="0.3">
      <c r="A258" s="162" t="s">
        <v>28</v>
      </c>
      <c r="B258" s="162"/>
      <c r="C258" s="30"/>
      <c r="D258" s="30"/>
      <c r="E258" s="30"/>
      <c r="F258" s="25"/>
      <c r="G258" s="26"/>
      <c r="H258" s="24"/>
    </row>
    <row r="259" spans="1:15" ht="24.75" customHeight="1" x14ac:dyDescent="0.25">
      <c r="A259" s="150"/>
      <c r="B259" s="177" t="s">
        <v>118</v>
      </c>
      <c r="C259" s="177"/>
      <c r="D259" s="177"/>
      <c r="E259" s="177"/>
      <c r="F259" s="177"/>
      <c r="G259" s="151"/>
      <c r="H259" s="24"/>
    </row>
    <row r="260" spans="1:15" s="118" customFormat="1" ht="25.5" customHeight="1" x14ac:dyDescent="0.2">
      <c r="A260" s="119" t="s">
        <v>17</v>
      </c>
      <c r="B260" s="186" t="s">
        <v>119</v>
      </c>
      <c r="C260" s="186"/>
      <c r="D260" s="186"/>
      <c r="E260" s="186"/>
      <c r="F260" s="187"/>
      <c r="G260" s="117"/>
      <c r="H260" s="109"/>
      <c r="K260" s="109"/>
      <c r="L260" s="109"/>
      <c r="M260" s="109"/>
      <c r="N260" s="109"/>
      <c r="O260" s="109"/>
    </row>
    <row r="261" spans="1:15" s="118" customFormat="1" ht="24.75" customHeight="1" x14ac:dyDescent="0.2">
      <c r="A261" s="119" t="s">
        <v>18</v>
      </c>
      <c r="B261" s="184" t="s">
        <v>120</v>
      </c>
      <c r="C261" s="184"/>
      <c r="D261" s="184"/>
      <c r="E261" s="184"/>
      <c r="F261" s="185"/>
      <c r="G261" s="117"/>
      <c r="H261" s="109"/>
      <c r="K261" s="109"/>
      <c r="L261" s="109"/>
      <c r="M261" s="109"/>
      <c r="N261" s="109"/>
      <c r="O261" s="109"/>
    </row>
    <row r="262" spans="1:15" s="118" customFormat="1" ht="15" customHeight="1" x14ac:dyDescent="0.2">
      <c r="A262" s="119" t="s">
        <v>19</v>
      </c>
      <c r="B262" s="184" t="s">
        <v>121</v>
      </c>
      <c r="C262" s="184"/>
      <c r="D262" s="184"/>
      <c r="E262" s="184"/>
      <c r="F262" s="185"/>
      <c r="G262" s="117"/>
      <c r="H262" s="109"/>
      <c r="K262" s="109"/>
      <c r="L262" s="109"/>
      <c r="M262" s="109"/>
      <c r="N262" s="109"/>
      <c r="O262" s="109"/>
    </row>
    <row r="263" spans="1:15" s="118" customFormat="1" ht="14.25" customHeight="1" x14ac:dyDescent="0.2">
      <c r="A263" s="119" t="s">
        <v>20</v>
      </c>
      <c r="B263" s="184" t="s">
        <v>122</v>
      </c>
      <c r="C263" s="184"/>
      <c r="D263" s="184"/>
      <c r="E263" s="184"/>
      <c r="F263" s="185"/>
      <c r="G263" s="117"/>
      <c r="H263" s="109"/>
      <c r="K263" s="109"/>
      <c r="L263" s="109"/>
      <c r="M263" s="109"/>
      <c r="N263" s="109"/>
      <c r="O263" s="109"/>
    </row>
    <row r="264" spans="1:15" s="118" customFormat="1" ht="14.25" customHeight="1" x14ac:dyDescent="0.2">
      <c r="A264" s="119" t="s">
        <v>21</v>
      </c>
      <c r="B264" s="184" t="s">
        <v>123</v>
      </c>
      <c r="C264" s="184"/>
      <c r="D264" s="184"/>
      <c r="E264" s="184"/>
      <c r="F264" s="185"/>
      <c r="G264" s="117"/>
      <c r="H264" s="109"/>
      <c r="K264" s="109"/>
      <c r="L264" s="109"/>
      <c r="M264" s="109"/>
      <c r="N264" s="109"/>
      <c r="O264" s="109"/>
    </row>
    <row r="265" spans="1:15" ht="15" customHeight="1" x14ac:dyDescent="0.25">
      <c r="A265" s="150"/>
      <c r="B265" s="177" t="s">
        <v>124</v>
      </c>
      <c r="C265" s="177"/>
      <c r="D265" s="177"/>
      <c r="E265" s="177"/>
      <c r="F265" s="177"/>
      <c r="G265" s="151"/>
      <c r="H265" s="24"/>
    </row>
    <row r="266" spans="1:15" ht="15" customHeight="1" x14ac:dyDescent="0.25">
      <c r="A266" s="45" t="s">
        <v>22</v>
      </c>
      <c r="B266" s="188" t="s">
        <v>125</v>
      </c>
      <c r="C266" s="188"/>
      <c r="D266" s="188"/>
      <c r="E266" s="188"/>
      <c r="F266" s="188"/>
      <c r="G266" s="19"/>
      <c r="H266" s="24"/>
    </row>
    <row r="267" spans="1:15" ht="15" customHeight="1" x14ac:dyDescent="0.25">
      <c r="A267" s="45" t="s">
        <v>23</v>
      </c>
      <c r="B267" s="189" t="s">
        <v>126</v>
      </c>
      <c r="C267" s="189"/>
      <c r="D267" s="189"/>
      <c r="E267" s="189"/>
      <c r="F267" s="189"/>
      <c r="G267" s="19"/>
      <c r="H267" s="24"/>
    </row>
    <row r="268" spans="1:15" ht="25.5" customHeight="1" x14ac:dyDescent="0.25">
      <c r="A268" s="150"/>
      <c r="B268" s="177" t="s">
        <v>127</v>
      </c>
      <c r="C268" s="177"/>
      <c r="D268" s="177"/>
      <c r="E268" s="177"/>
      <c r="F268" s="177"/>
      <c r="G268" s="151"/>
      <c r="H268" s="24"/>
    </row>
    <row r="269" spans="1:15" s="118" customFormat="1" ht="41.25" customHeight="1" x14ac:dyDescent="0.2">
      <c r="A269" s="119" t="s">
        <v>24</v>
      </c>
      <c r="B269" s="186" t="s">
        <v>128</v>
      </c>
      <c r="C269" s="186"/>
      <c r="D269" s="186"/>
      <c r="E269" s="186"/>
      <c r="F269" s="187"/>
      <c r="G269" s="117"/>
      <c r="H269" s="109"/>
      <c r="K269" s="109"/>
      <c r="L269" s="109"/>
      <c r="M269" s="109"/>
      <c r="N269" s="109"/>
      <c r="O269" s="109"/>
    </row>
    <row r="270" spans="1:15" s="118" customFormat="1" ht="16.5" customHeight="1" x14ac:dyDescent="0.2">
      <c r="A270" s="119" t="s">
        <v>25</v>
      </c>
      <c r="B270" s="184" t="s">
        <v>129</v>
      </c>
      <c r="C270" s="184"/>
      <c r="D270" s="184"/>
      <c r="E270" s="184"/>
      <c r="F270" s="185"/>
      <c r="G270" s="117"/>
      <c r="H270" s="109"/>
      <c r="K270" s="109"/>
      <c r="L270" s="109"/>
      <c r="M270" s="109"/>
      <c r="N270" s="109"/>
      <c r="O270" s="109"/>
    </row>
    <row r="271" spans="1:15" s="118" customFormat="1" ht="15.75" customHeight="1" x14ac:dyDescent="0.2">
      <c r="A271" s="119" t="s">
        <v>26</v>
      </c>
      <c r="B271" s="166" t="s">
        <v>88</v>
      </c>
      <c r="C271" s="166"/>
      <c r="D271" s="166"/>
      <c r="E271" s="166"/>
      <c r="F271" s="167"/>
      <c r="G271" s="117"/>
      <c r="H271" s="109"/>
      <c r="K271" s="109"/>
      <c r="L271" s="109"/>
      <c r="M271" s="109"/>
      <c r="N271" s="109"/>
      <c r="O271" s="109"/>
    </row>
    <row r="272" spans="1:15" s="118" customFormat="1" ht="12" x14ac:dyDescent="0.2">
      <c r="A272" s="109"/>
      <c r="B272" s="109"/>
      <c r="C272" s="109"/>
      <c r="D272" s="109"/>
      <c r="E272" s="109"/>
      <c r="F272" s="109"/>
      <c r="G272" s="109"/>
      <c r="H272" s="109"/>
      <c r="K272" s="109"/>
      <c r="L272" s="109"/>
      <c r="M272" s="109"/>
      <c r="N272" s="109"/>
      <c r="O272" s="109"/>
    </row>
    <row r="273" spans="1:8" x14ac:dyDescent="0.25">
      <c r="A273" s="148"/>
      <c r="B273" s="24"/>
      <c r="C273" s="24"/>
      <c r="D273" s="24"/>
      <c r="E273" s="24"/>
      <c r="F273" s="24"/>
      <c r="G273" s="24"/>
      <c r="H273" s="24"/>
    </row>
    <row r="274" spans="1:8" x14ac:dyDescent="0.25">
      <c r="A274" s="149" t="s">
        <v>210</v>
      </c>
      <c r="B274" s="83"/>
      <c r="C274" s="83"/>
      <c r="D274" s="83"/>
      <c r="E274" s="83"/>
      <c r="F274" s="83"/>
      <c r="G274" s="84"/>
      <c r="H274" s="24"/>
    </row>
    <row r="275" spans="1:8" x14ac:dyDescent="0.25">
      <c r="B275" s="24"/>
      <c r="C275" s="46"/>
      <c r="D275" s="24"/>
      <c r="E275" s="24"/>
      <c r="F275" s="24"/>
      <c r="G275" s="24"/>
      <c r="H275" s="24"/>
    </row>
    <row r="276" spans="1:8" x14ac:dyDescent="0.25">
      <c r="B276" s="24"/>
      <c r="C276" s="24"/>
      <c r="D276" s="24"/>
      <c r="E276" s="24"/>
      <c r="F276" s="24"/>
      <c r="G276" s="24"/>
      <c r="H276" s="24"/>
    </row>
  </sheetData>
  <sheetProtection password="EB69" sheet="1" objects="1" scenarios="1" selectLockedCells="1"/>
  <dataConsolidate function="count"/>
  <mergeCells count="176">
    <mergeCell ref="C1:E1"/>
    <mergeCell ref="A42:E42"/>
    <mergeCell ref="C5:G5"/>
    <mergeCell ref="C21:F21"/>
    <mergeCell ref="C23:F23"/>
    <mergeCell ref="C25:F25"/>
    <mergeCell ref="C27:F27"/>
    <mergeCell ref="B20:G20"/>
    <mergeCell ref="C2:E2"/>
    <mergeCell ref="D7:G7"/>
    <mergeCell ref="B13:D13"/>
    <mergeCell ref="B16:D17"/>
    <mergeCell ref="A32:G32"/>
    <mergeCell ref="F3:H3"/>
    <mergeCell ref="B19:D19"/>
    <mergeCell ref="B3:D3"/>
    <mergeCell ref="B34:G34"/>
    <mergeCell ref="B113:F113"/>
    <mergeCell ref="B91:E91"/>
    <mergeCell ref="B98:F98"/>
    <mergeCell ref="B105:F105"/>
    <mergeCell ref="B106:F106"/>
    <mergeCell ref="B126:F126"/>
    <mergeCell ref="B115:F115"/>
    <mergeCell ref="B100:F100"/>
    <mergeCell ref="B158:F158"/>
    <mergeCell ref="B96:F96"/>
    <mergeCell ref="B97:F97"/>
    <mergeCell ref="A119:B119"/>
    <mergeCell ref="A104:B104"/>
    <mergeCell ref="B144:F144"/>
    <mergeCell ref="B142:F142"/>
    <mergeCell ref="B143:F143"/>
    <mergeCell ref="B109:F109"/>
    <mergeCell ref="A154:B154"/>
    <mergeCell ref="A141:B141"/>
    <mergeCell ref="B236:F236"/>
    <mergeCell ref="B243:F243"/>
    <mergeCell ref="B219:F219"/>
    <mergeCell ref="B220:F220"/>
    <mergeCell ref="B221:F221"/>
    <mergeCell ref="B224:G224"/>
    <mergeCell ref="B233:F233"/>
    <mergeCell ref="B228:F228"/>
    <mergeCell ref="B238:F238"/>
    <mergeCell ref="A242:B242"/>
    <mergeCell ref="A232:B232"/>
    <mergeCell ref="B269:F269"/>
    <mergeCell ref="B270:F270"/>
    <mergeCell ref="B271:F271"/>
    <mergeCell ref="B261:F261"/>
    <mergeCell ref="B262:F262"/>
    <mergeCell ref="B263:F263"/>
    <mergeCell ref="B264:F264"/>
    <mergeCell ref="B266:F266"/>
    <mergeCell ref="B267:F267"/>
    <mergeCell ref="B246:F246"/>
    <mergeCell ref="B247:F247"/>
    <mergeCell ref="B250:G250"/>
    <mergeCell ref="B260:F260"/>
    <mergeCell ref="B244:F244"/>
    <mergeCell ref="B254:F254"/>
    <mergeCell ref="B259:F259"/>
    <mergeCell ref="B265:F265"/>
    <mergeCell ref="B268:F268"/>
    <mergeCell ref="A258:B258"/>
    <mergeCell ref="B54:F54"/>
    <mergeCell ref="B70:F70"/>
    <mergeCell ref="B38:F38"/>
    <mergeCell ref="B44:F44"/>
    <mergeCell ref="B49:F49"/>
    <mergeCell ref="B48:F48"/>
    <mergeCell ref="B50:F50"/>
    <mergeCell ref="B52:F52"/>
    <mergeCell ref="B47:F47"/>
    <mergeCell ref="B43:F43"/>
    <mergeCell ref="B45:F45"/>
    <mergeCell ref="B46:F46"/>
    <mergeCell ref="B63:F63"/>
    <mergeCell ref="B64:F64"/>
    <mergeCell ref="B65:F65"/>
    <mergeCell ref="B66:F66"/>
    <mergeCell ref="B67:F67"/>
    <mergeCell ref="B68:F68"/>
    <mergeCell ref="B51:E51"/>
    <mergeCell ref="A58:B58"/>
    <mergeCell ref="B59:F59"/>
    <mergeCell ref="B60:F60"/>
    <mergeCell ref="B61:F61"/>
    <mergeCell ref="B62:F62"/>
    <mergeCell ref="B78:F78"/>
    <mergeCell ref="B80:F80"/>
    <mergeCell ref="B81:F81"/>
    <mergeCell ref="B75:F75"/>
    <mergeCell ref="B82:F82"/>
    <mergeCell ref="B83:F83"/>
    <mergeCell ref="B76:F76"/>
    <mergeCell ref="B77:F77"/>
    <mergeCell ref="A74:B74"/>
    <mergeCell ref="B85:F85"/>
    <mergeCell ref="B86:F86"/>
    <mergeCell ref="B87:F87"/>
    <mergeCell ref="B135:F135"/>
    <mergeCell ref="B89:F89"/>
    <mergeCell ref="B79:F79"/>
    <mergeCell ref="C84:F84"/>
    <mergeCell ref="B108:F108"/>
    <mergeCell ref="B94:F94"/>
    <mergeCell ref="B95:F95"/>
    <mergeCell ref="B120:F120"/>
    <mergeCell ref="B121:F121"/>
    <mergeCell ref="B122:F122"/>
    <mergeCell ref="B123:F123"/>
    <mergeCell ref="B124:F124"/>
    <mergeCell ref="B107:F107"/>
    <mergeCell ref="B110:F110"/>
    <mergeCell ref="B111:F111"/>
    <mergeCell ref="B112:F112"/>
    <mergeCell ref="A130:B130"/>
    <mergeCell ref="B131:F131"/>
    <mergeCell ref="B132:F132"/>
    <mergeCell ref="B133:F133"/>
    <mergeCell ref="B134:F134"/>
    <mergeCell ref="B162:F162"/>
    <mergeCell ref="B146:G146"/>
    <mergeCell ref="B137:F137"/>
    <mergeCell ref="B150:F150"/>
    <mergeCell ref="B159:F159"/>
    <mergeCell ref="B160:F160"/>
    <mergeCell ref="B161:F161"/>
    <mergeCell ref="B155:F155"/>
    <mergeCell ref="B156:F156"/>
    <mergeCell ref="B157:F157"/>
    <mergeCell ref="B163:F163"/>
    <mergeCell ref="B165:F165"/>
    <mergeCell ref="B190:F190"/>
    <mergeCell ref="B174:F174"/>
    <mergeCell ref="B175:F175"/>
    <mergeCell ref="B176:F176"/>
    <mergeCell ref="B177:F177"/>
    <mergeCell ref="B178:F178"/>
    <mergeCell ref="B187:F187"/>
    <mergeCell ref="B179:F179"/>
    <mergeCell ref="B186:F186"/>
    <mergeCell ref="B188:F188"/>
    <mergeCell ref="B189:F189"/>
    <mergeCell ref="B181:F181"/>
    <mergeCell ref="B170:F170"/>
    <mergeCell ref="B171:F171"/>
    <mergeCell ref="B173:F173"/>
    <mergeCell ref="B172:F172"/>
    <mergeCell ref="A169:B169"/>
    <mergeCell ref="A214:B214"/>
    <mergeCell ref="B245:F245"/>
    <mergeCell ref="A185:B185"/>
    <mergeCell ref="B199:F199"/>
    <mergeCell ref="B208:F208"/>
    <mergeCell ref="B215:F215"/>
    <mergeCell ref="B216:F216"/>
    <mergeCell ref="B217:F217"/>
    <mergeCell ref="B218:F218"/>
    <mergeCell ref="B202:F202"/>
    <mergeCell ref="B203:F203"/>
    <mergeCell ref="B204:F204"/>
    <mergeCell ref="B205:F205"/>
    <mergeCell ref="B206:F206"/>
    <mergeCell ref="B207:F207"/>
    <mergeCell ref="B210:F210"/>
    <mergeCell ref="A198:B198"/>
    <mergeCell ref="B200:F200"/>
    <mergeCell ref="B201:F201"/>
    <mergeCell ref="B194:F194"/>
    <mergeCell ref="B191:F191"/>
    <mergeCell ref="B192:F192"/>
    <mergeCell ref="B234:F234"/>
    <mergeCell ref="B235:F235"/>
  </mergeCells>
  <conditionalFormatting sqref="D9">
    <cfRule type="cellIs" dxfId="0" priority="1" operator="equal">
      <formula>0</formula>
    </cfRule>
  </conditionalFormatting>
  <dataValidations xWindow="1139" yWindow="882" count="12">
    <dataValidation type="list" showInputMessage="1" showErrorMessage="1" sqref="B56 B240 B230 B212 B196 B183 B167 B152 B139 B128 B117 B102 B72 B40 B256">
      <formula1>$I$39:$I$41</formula1>
    </dataValidation>
    <dataValidation type="list" showInputMessage="1" showErrorMessage="1" sqref="C56 C256 C183 C72 C102 C117 C128 C139 C152 C167 C40 C196 C212 C230 C240">
      <formula1>$I$42:$I$44</formula1>
    </dataValidation>
    <dataValidation type="list" showInputMessage="1" showErrorMessage="1" sqref="D56 D256 D40 D72 D102 D117 D128 D139 D152 D167 D183 D196 D212 D230 D240">
      <formula1>$I$45:$I$47</formula1>
    </dataValidation>
    <dataValidation type="list" showInputMessage="1" showErrorMessage="1" sqref="H39 E256 E40 E56 E72 E102 E117 E128 E139 E152 E167 E183 E196 E212 E230 E240">
      <formula1>$I$48:$I$49</formula1>
    </dataValidation>
    <dataValidation type="list" allowBlank="1" showDropDown="1" showInputMessage="1" showErrorMessage="1" errorTitle="Fehler" error="Sie dürfen nur ein &quot;X&quot; oder Nichts in dieses Feld eintragen." promptTitle="Auswahl:" prompt="Trifft das Beispiel in Ihrem Fall zu, setzten Sie ein &quot;X&quot; in dieses Feld." sqref="G269:G271 G43:G52 G260:G264 G243:G247 G233:G236 G215:G221 G199:G208 G186:G192 G170:G179 G155:G163 G142:G144 G131:G135 G105:G113 G120:G124 G85:G87 G80:G83 G76:G78 G59:G68 G266:G267">
      <formula1>$J$52</formula1>
    </dataValidation>
    <dataValidation type="whole" allowBlank="1" showInputMessage="1" showErrorMessage="1" sqref="B11 B5">
      <formula1>1</formula1>
      <formula2>1000000</formula2>
    </dataValidation>
    <dataValidation type="whole" allowBlank="1" showInputMessage="1" sqref="B13:B14 B16 B20:B31">
      <formula1>1</formula1>
      <formula2>1000000</formula2>
    </dataValidation>
    <dataValidation showInputMessage="1" showErrorMessage="1" sqref="B73:E73 C74:E74 B57:E57 C58:E58 B41:E41 C258:E258 C92:F92 D93:F93 B103:E103 C104:E104 B118:E118 C119:E119 B129:E129 C130:E130 B140:E140 C141:E141 B153:E153 C154:E154 B168:E168 C169:E169 B184:E184 C185:E185 B197:E197 C198:E198 B213:E213 C214:E214 B231:E231 C232:E232 B241:E241 C242:E242 B257:E257"/>
    <dataValidation allowBlank="1" showInputMessage="1" showErrorMessage="1" errorTitle="Fehler" error="Ordnen Sie eine Behörde gemäß der auswahlliste zu. " promptTitle="Behörde" prompt="Tragen Sie hier Ihren Behördennamen ein" sqref="B9"/>
    <dataValidation type="list" allowBlank="1" showInputMessage="1" showErrorMessage="1" promptTitle="Betreuungsgruppe" prompt="Bitte wählen Sie die für Ihre Behörde festgelegte Betreuungsgruppe aus." sqref="C9">
      <formula1>$I$9:$I$12</formula1>
    </dataValidation>
    <dataValidation type="list" allowBlank="1" showInputMessage="1" showErrorMessage="1" promptTitle="Auswahl Gruppe" prompt="Bitte wählen sie die für Ihre Behörde geltende Gruppe aus." sqref="I9:I12">
      <formula1>$I$9:$I$12</formula1>
    </dataValidation>
    <dataValidation type="whole" allowBlank="1" showInputMessage="1" showErrorMessage="1" errorTitle="Fehler" error="Sie müssen einen Zahlenwert zwischen 0 und 100.000 eingeben." promptTitle="Stundenanzahl" prompt="Geben Sie die Anzahl der geleisteten Untersuchungs-stunden an." sqref="G94:G98">
      <formula1>0</formula1>
      <formula2>100000</formula2>
    </dataValidation>
  </dataValidations>
  <hyperlinks>
    <hyperlink ref="A32:G32" r:id="rId1" display="Ermittlung der Betriebsspezifischen Betreuung  auf Grundlage des Onlineverfahrens der BG ETEM  (https://handlungshilfe.bgetem.de/)"/>
  </hyperlinks>
  <printOptions horizontalCentered="1"/>
  <pageMargins left="0.59055118110236227" right="0.39370078740157483" top="0.78740157480314965" bottom="0.39370078740157483" header="0.31496062992125984" footer="0.31496062992125984"/>
  <pageSetup paperSize="9" scale="59" fitToHeight="0" orientation="landscape" r:id="rId2"/>
  <headerFooter scaleWithDoc="0">
    <oddHeader xml:space="preserve">&amp;L&amp;G&amp;CBerechnung des Betreuungsumfangs&amp;RDGUV Vorschrift 2 
und BsiB - AVwV </oddHeader>
    <oddFooter>&amp;L&amp;D&amp;CBerechnungstabelle Version 1.8&amp;RSeite &amp;P von &amp;N</oddFooter>
  </headerFooter>
  <rowBreaks count="5" manualBreakCount="5">
    <brk id="33" max="7" man="1"/>
    <brk id="114" max="7" man="1"/>
    <brk id="145" max="7" man="1"/>
    <brk id="223" max="7" man="1"/>
    <brk id="273" max="7" man="1"/>
  </rowBreaks>
  <drawing r:id="rId3"/>
  <legacyDrawingHF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Hinweise</vt:lpstr>
      <vt:lpstr>Berechnungstabelle</vt:lpstr>
      <vt:lpstr>Berechnungstabelle!Druckbereich</vt:lpstr>
      <vt:lpstr>Hinweise!Druckbereich</vt:lpstr>
    </vt:vector>
  </TitlesOfParts>
  <Company>Deutscher Wetterdienst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 Schreiner</dc:creator>
  <cp:lastModifiedBy>Pilger</cp:lastModifiedBy>
  <cp:lastPrinted>2017-09-25T10:55:31Z</cp:lastPrinted>
  <dcterms:created xsi:type="dcterms:W3CDTF">2017-02-17T13:45:03Z</dcterms:created>
  <dcterms:modified xsi:type="dcterms:W3CDTF">2017-10-12T08:13:04Z</dcterms:modified>
</cp:coreProperties>
</file>